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radStudy\Scholarships &amp; Trust Funds\External Scholarships\Federal\Postdoctoral Fellow\Banting\Fall 2020 Banting Competition for 2021-22\"/>
    </mc:Choice>
  </mc:AlternateContent>
  <bookViews>
    <workbookView xWindow="0" yWindow="0" windowWidth="20490" windowHeight="7050"/>
  </bookViews>
  <sheets>
    <sheet name="PDF All Funds (2)" sheetId="1" r:id="rId1"/>
  </sheets>
  <externalReferences>
    <externalReference r:id="rId2"/>
  </externalReferences>
  <definedNames>
    <definedName name="_xlnm.Print_Area" localSheetId="0">'PDF All Funds (2)'!$A$16:$P$170</definedName>
    <definedName name="_xlnm.Print_Titles" localSheetId="0">'PDF All Funds (2)'!$1:$15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0" i="1" l="1"/>
  <c r="O170" i="1"/>
  <c r="N170" i="1"/>
  <c r="M170" i="1"/>
  <c r="C170" i="1" s="1"/>
  <c r="B170" i="1" s="1"/>
  <c r="K170" i="1"/>
  <c r="I170" i="1"/>
  <c r="H170" i="1"/>
  <c r="G170" i="1"/>
  <c r="F170" i="1"/>
  <c r="E170" i="1"/>
  <c r="D170" i="1"/>
  <c r="P169" i="1"/>
  <c r="O169" i="1"/>
  <c r="N169" i="1"/>
  <c r="M169" i="1"/>
  <c r="K169" i="1"/>
  <c r="I169" i="1"/>
  <c r="H169" i="1"/>
  <c r="G169" i="1"/>
  <c r="F169" i="1"/>
  <c r="E169" i="1"/>
  <c r="D169" i="1"/>
  <c r="C169" i="1" s="1"/>
  <c r="B169" i="1"/>
  <c r="P168" i="1"/>
  <c r="O168" i="1"/>
  <c r="N168" i="1"/>
  <c r="M168" i="1"/>
  <c r="K168" i="1"/>
  <c r="D168" i="1" s="1"/>
  <c r="I168" i="1"/>
  <c r="G168" i="1"/>
  <c r="F168" i="1"/>
  <c r="E168" i="1"/>
  <c r="P167" i="1"/>
  <c r="O167" i="1"/>
  <c r="N167" i="1"/>
  <c r="M167" i="1"/>
  <c r="K167" i="1"/>
  <c r="D167" i="1" s="1"/>
  <c r="I167" i="1"/>
  <c r="G167" i="1"/>
  <c r="E167" i="1"/>
  <c r="P166" i="1"/>
  <c r="O166" i="1"/>
  <c r="N166" i="1"/>
  <c r="M166" i="1"/>
  <c r="K166" i="1"/>
  <c r="I166" i="1"/>
  <c r="H166" i="1"/>
  <c r="G166" i="1"/>
  <c r="F166" i="1"/>
  <c r="E166" i="1"/>
  <c r="D166" i="1"/>
  <c r="C166" i="1" s="1"/>
  <c r="B166" i="1" s="1"/>
  <c r="P165" i="1"/>
  <c r="O165" i="1"/>
  <c r="N165" i="1"/>
  <c r="M165" i="1"/>
  <c r="K165" i="1"/>
  <c r="I165" i="1"/>
  <c r="H165" i="1"/>
  <c r="G165" i="1"/>
  <c r="F165" i="1"/>
  <c r="E165" i="1"/>
  <c r="D165" i="1"/>
  <c r="C165" i="1" s="1"/>
  <c r="B165" i="1" s="1"/>
  <c r="P164" i="1"/>
  <c r="O164" i="1"/>
  <c r="N164" i="1"/>
  <c r="M164" i="1"/>
  <c r="K164" i="1"/>
  <c r="D164" i="1" s="1"/>
  <c r="I164" i="1"/>
  <c r="G164" i="1"/>
  <c r="F164" i="1"/>
  <c r="E164" i="1"/>
  <c r="P163" i="1"/>
  <c r="O163" i="1"/>
  <c r="N163" i="1"/>
  <c r="M163" i="1"/>
  <c r="K163" i="1"/>
  <c r="D163" i="1" s="1"/>
  <c r="I163" i="1"/>
  <c r="G163" i="1"/>
  <c r="E163" i="1"/>
  <c r="P162" i="1"/>
  <c r="O162" i="1"/>
  <c r="N162" i="1"/>
  <c r="M162" i="1"/>
  <c r="K162" i="1"/>
  <c r="I162" i="1"/>
  <c r="G162" i="1"/>
  <c r="F162" i="1"/>
  <c r="E162" i="1"/>
  <c r="D162" i="1"/>
  <c r="P161" i="1"/>
  <c r="O161" i="1"/>
  <c r="N161" i="1"/>
  <c r="M161" i="1"/>
  <c r="K161" i="1"/>
  <c r="I161" i="1"/>
  <c r="G161" i="1"/>
  <c r="F161" i="1"/>
  <c r="E161" i="1"/>
  <c r="D161" i="1"/>
  <c r="P160" i="1"/>
  <c r="O160" i="1"/>
  <c r="N160" i="1"/>
  <c r="M160" i="1"/>
  <c r="K160" i="1"/>
  <c r="D160" i="1" s="1"/>
  <c r="I160" i="1"/>
  <c r="G160" i="1"/>
  <c r="F160" i="1"/>
  <c r="E160" i="1"/>
  <c r="P159" i="1"/>
  <c r="O159" i="1"/>
  <c r="N159" i="1"/>
  <c r="M159" i="1"/>
  <c r="K159" i="1"/>
  <c r="D159" i="1" s="1"/>
  <c r="I159" i="1"/>
  <c r="G159" i="1"/>
  <c r="F159" i="1"/>
  <c r="E159" i="1"/>
  <c r="P158" i="1"/>
  <c r="O158" i="1"/>
  <c r="N158" i="1"/>
  <c r="M158" i="1"/>
  <c r="K158" i="1"/>
  <c r="I158" i="1"/>
  <c r="G158" i="1"/>
  <c r="F158" i="1"/>
  <c r="E158" i="1"/>
  <c r="D158" i="1"/>
  <c r="P157" i="1"/>
  <c r="O157" i="1"/>
  <c r="N157" i="1"/>
  <c r="M157" i="1"/>
  <c r="K157" i="1"/>
  <c r="I157" i="1"/>
  <c r="G157" i="1"/>
  <c r="F157" i="1"/>
  <c r="E157" i="1"/>
  <c r="D157" i="1"/>
  <c r="P156" i="1"/>
  <c r="O156" i="1"/>
  <c r="N156" i="1"/>
  <c r="M156" i="1"/>
  <c r="K156" i="1"/>
  <c r="D156" i="1" s="1"/>
  <c r="I156" i="1"/>
  <c r="G156" i="1"/>
  <c r="F156" i="1"/>
  <c r="E156" i="1"/>
  <c r="P155" i="1"/>
  <c r="O155" i="1"/>
  <c r="N155" i="1"/>
  <c r="M155" i="1"/>
  <c r="K155" i="1"/>
  <c r="D155" i="1" s="1"/>
  <c r="I155" i="1"/>
  <c r="G155" i="1"/>
  <c r="E155" i="1"/>
  <c r="P154" i="1"/>
  <c r="O154" i="1"/>
  <c r="N154" i="1"/>
  <c r="M154" i="1"/>
  <c r="K154" i="1"/>
  <c r="I154" i="1"/>
  <c r="H154" i="1"/>
  <c r="G154" i="1"/>
  <c r="F154" i="1"/>
  <c r="E154" i="1"/>
  <c r="D154" i="1"/>
  <c r="C154" i="1"/>
  <c r="B154" i="1" s="1"/>
  <c r="P153" i="1"/>
  <c r="O153" i="1"/>
  <c r="N153" i="1"/>
  <c r="M153" i="1"/>
  <c r="K153" i="1"/>
  <c r="I153" i="1"/>
  <c r="H153" i="1"/>
  <c r="G153" i="1"/>
  <c r="F153" i="1"/>
  <c r="E153" i="1"/>
  <c r="D153" i="1"/>
  <c r="C153" i="1" s="1"/>
  <c r="B153" i="1"/>
  <c r="P152" i="1"/>
  <c r="O152" i="1"/>
  <c r="N152" i="1"/>
  <c r="M152" i="1"/>
  <c r="K152" i="1"/>
  <c r="D152" i="1" s="1"/>
  <c r="I152" i="1"/>
  <c r="G152" i="1"/>
  <c r="F152" i="1"/>
  <c r="E152" i="1"/>
  <c r="P151" i="1"/>
  <c r="O151" i="1"/>
  <c r="N151" i="1"/>
  <c r="M151" i="1"/>
  <c r="K151" i="1"/>
  <c r="D151" i="1" s="1"/>
  <c r="I151" i="1"/>
  <c r="G151" i="1"/>
  <c r="E151" i="1"/>
  <c r="P150" i="1"/>
  <c r="O150" i="1"/>
  <c r="N150" i="1"/>
  <c r="M150" i="1"/>
  <c r="K150" i="1"/>
  <c r="I150" i="1"/>
  <c r="H150" i="1"/>
  <c r="G150" i="1"/>
  <c r="F150" i="1"/>
  <c r="E150" i="1"/>
  <c r="D150" i="1"/>
  <c r="C150" i="1" s="1"/>
  <c r="B150" i="1" s="1"/>
  <c r="P149" i="1"/>
  <c r="O149" i="1"/>
  <c r="N149" i="1"/>
  <c r="M149" i="1"/>
  <c r="K149" i="1"/>
  <c r="I149" i="1"/>
  <c r="H149" i="1"/>
  <c r="G149" i="1"/>
  <c r="F149" i="1"/>
  <c r="E149" i="1"/>
  <c r="D149" i="1"/>
  <c r="C149" i="1" s="1"/>
  <c r="B149" i="1" s="1"/>
  <c r="P148" i="1"/>
  <c r="O148" i="1"/>
  <c r="N148" i="1"/>
  <c r="M148" i="1"/>
  <c r="K148" i="1"/>
  <c r="D148" i="1" s="1"/>
  <c r="I148" i="1"/>
  <c r="G148" i="1"/>
  <c r="F148" i="1"/>
  <c r="E148" i="1"/>
  <c r="P147" i="1"/>
  <c r="O147" i="1"/>
  <c r="N147" i="1"/>
  <c r="M147" i="1"/>
  <c r="K147" i="1"/>
  <c r="D147" i="1" s="1"/>
  <c r="I147" i="1"/>
  <c r="G147" i="1"/>
  <c r="E147" i="1"/>
  <c r="P146" i="1"/>
  <c r="O146" i="1"/>
  <c r="N146" i="1"/>
  <c r="M146" i="1"/>
  <c r="K146" i="1"/>
  <c r="I146" i="1"/>
  <c r="G146" i="1"/>
  <c r="F146" i="1"/>
  <c r="E146" i="1"/>
  <c r="D146" i="1"/>
  <c r="P145" i="1"/>
  <c r="O145" i="1"/>
  <c r="N145" i="1"/>
  <c r="M145" i="1"/>
  <c r="K145" i="1"/>
  <c r="I145" i="1"/>
  <c r="G145" i="1"/>
  <c r="F145" i="1"/>
  <c r="E145" i="1"/>
  <c r="D145" i="1"/>
  <c r="P144" i="1"/>
  <c r="O144" i="1"/>
  <c r="N144" i="1"/>
  <c r="M144" i="1"/>
  <c r="K144" i="1"/>
  <c r="D144" i="1" s="1"/>
  <c r="I144" i="1"/>
  <c r="G144" i="1"/>
  <c r="F144" i="1"/>
  <c r="E144" i="1"/>
  <c r="P143" i="1"/>
  <c r="O143" i="1"/>
  <c r="N143" i="1"/>
  <c r="M143" i="1"/>
  <c r="K143" i="1"/>
  <c r="D143" i="1" s="1"/>
  <c r="I143" i="1"/>
  <c r="G143" i="1"/>
  <c r="F143" i="1"/>
  <c r="E143" i="1"/>
  <c r="P142" i="1"/>
  <c r="O142" i="1"/>
  <c r="N142" i="1"/>
  <c r="M142" i="1"/>
  <c r="K142" i="1"/>
  <c r="I142" i="1"/>
  <c r="H142" i="1"/>
  <c r="G142" i="1"/>
  <c r="F142" i="1"/>
  <c r="E142" i="1"/>
  <c r="D142" i="1"/>
  <c r="C142" i="1"/>
  <c r="B142" i="1" s="1"/>
  <c r="P141" i="1"/>
  <c r="O141" i="1"/>
  <c r="N141" i="1"/>
  <c r="M141" i="1"/>
  <c r="K141" i="1"/>
  <c r="I141" i="1"/>
  <c r="H141" i="1"/>
  <c r="G141" i="1"/>
  <c r="F141" i="1"/>
  <c r="E141" i="1"/>
  <c r="D141" i="1"/>
  <c r="C141" i="1" s="1"/>
  <c r="B141" i="1"/>
  <c r="P140" i="1"/>
  <c r="O140" i="1"/>
  <c r="N140" i="1"/>
  <c r="M140" i="1"/>
  <c r="K140" i="1"/>
  <c r="D140" i="1" s="1"/>
  <c r="I140" i="1"/>
  <c r="H140" i="1"/>
  <c r="G140" i="1"/>
  <c r="C140" i="1" s="1"/>
  <c r="B140" i="1" s="1"/>
  <c r="F140" i="1"/>
  <c r="E140" i="1"/>
  <c r="P139" i="1"/>
  <c r="O139" i="1"/>
  <c r="N139" i="1"/>
  <c r="M139" i="1"/>
  <c r="K139" i="1"/>
  <c r="I139" i="1"/>
  <c r="H139" i="1"/>
  <c r="G139" i="1"/>
  <c r="F139" i="1"/>
  <c r="E139" i="1"/>
  <c r="D139" i="1"/>
  <c r="C139" i="1"/>
  <c r="B139" i="1" s="1"/>
  <c r="P138" i="1"/>
  <c r="O138" i="1"/>
  <c r="N138" i="1"/>
  <c r="M138" i="1"/>
  <c r="K138" i="1"/>
  <c r="I138" i="1"/>
  <c r="H138" i="1"/>
  <c r="G138" i="1"/>
  <c r="F138" i="1"/>
  <c r="E138" i="1"/>
  <c r="D138" i="1"/>
  <c r="C138" i="1" s="1"/>
  <c r="B138" i="1" s="1"/>
  <c r="P137" i="1"/>
  <c r="O137" i="1"/>
  <c r="N137" i="1"/>
  <c r="M137" i="1"/>
  <c r="K137" i="1"/>
  <c r="I137" i="1"/>
  <c r="H137" i="1"/>
  <c r="G137" i="1"/>
  <c r="F137" i="1"/>
  <c r="E137" i="1"/>
  <c r="D137" i="1"/>
  <c r="P136" i="1"/>
  <c r="O136" i="1"/>
  <c r="N136" i="1"/>
  <c r="M136" i="1"/>
  <c r="K136" i="1"/>
  <c r="D136" i="1" s="1"/>
  <c r="I136" i="1"/>
  <c r="H136" i="1"/>
  <c r="G136" i="1"/>
  <c r="F136" i="1"/>
  <c r="E136" i="1"/>
  <c r="C136" i="1"/>
  <c r="B136" i="1" s="1"/>
  <c r="P135" i="1"/>
  <c r="O135" i="1"/>
  <c r="N135" i="1"/>
  <c r="M135" i="1"/>
  <c r="K135" i="1"/>
  <c r="I135" i="1"/>
  <c r="H135" i="1"/>
  <c r="G135" i="1"/>
  <c r="F135" i="1"/>
  <c r="E135" i="1"/>
  <c r="D135" i="1"/>
  <c r="C135" i="1" s="1"/>
  <c r="B135" i="1" s="1"/>
  <c r="P134" i="1"/>
  <c r="O134" i="1"/>
  <c r="N134" i="1"/>
  <c r="M134" i="1"/>
  <c r="K134" i="1"/>
  <c r="I134" i="1"/>
  <c r="H134" i="1"/>
  <c r="G134" i="1"/>
  <c r="F134" i="1"/>
  <c r="E134" i="1"/>
  <c r="C134" i="1" s="1"/>
  <c r="B134" i="1" s="1"/>
  <c r="D134" i="1"/>
  <c r="A133" i="1"/>
  <c r="P131" i="1"/>
  <c r="O131" i="1"/>
  <c r="N131" i="1"/>
  <c r="M131" i="1"/>
  <c r="K131" i="1"/>
  <c r="D131" i="1" s="1"/>
  <c r="I131" i="1"/>
  <c r="G131" i="1"/>
  <c r="E131" i="1"/>
  <c r="P130" i="1"/>
  <c r="O130" i="1"/>
  <c r="N130" i="1"/>
  <c r="M130" i="1"/>
  <c r="K130" i="1"/>
  <c r="D130" i="1" s="1"/>
  <c r="I130" i="1"/>
  <c r="G130" i="1"/>
  <c r="F130" i="1"/>
  <c r="E130" i="1"/>
  <c r="P129" i="1"/>
  <c r="O129" i="1"/>
  <c r="N129" i="1"/>
  <c r="M129" i="1"/>
  <c r="K129" i="1"/>
  <c r="I129" i="1"/>
  <c r="G129" i="1"/>
  <c r="F129" i="1"/>
  <c r="E129" i="1"/>
  <c r="D129" i="1"/>
  <c r="P128" i="1"/>
  <c r="O128" i="1"/>
  <c r="N128" i="1"/>
  <c r="M128" i="1"/>
  <c r="K128" i="1"/>
  <c r="D128" i="1" s="1"/>
  <c r="I128" i="1"/>
  <c r="G128" i="1"/>
  <c r="E128" i="1"/>
  <c r="P127" i="1"/>
  <c r="O127" i="1"/>
  <c r="N127" i="1"/>
  <c r="M127" i="1"/>
  <c r="K127" i="1"/>
  <c r="D127" i="1" s="1"/>
  <c r="I127" i="1"/>
  <c r="G127" i="1"/>
  <c r="E127" i="1"/>
  <c r="P126" i="1"/>
  <c r="O126" i="1"/>
  <c r="N126" i="1"/>
  <c r="M126" i="1"/>
  <c r="K126" i="1"/>
  <c r="D126" i="1" s="1"/>
  <c r="I126" i="1"/>
  <c r="G126" i="1"/>
  <c r="F126" i="1"/>
  <c r="E126" i="1"/>
  <c r="P125" i="1"/>
  <c r="O125" i="1"/>
  <c r="N125" i="1"/>
  <c r="M125" i="1"/>
  <c r="K125" i="1"/>
  <c r="I125" i="1"/>
  <c r="G125" i="1"/>
  <c r="F125" i="1"/>
  <c r="E125" i="1"/>
  <c r="D125" i="1"/>
  <c r="P124" i="1"/>
  <c r="O124" i="1"/>
  <c r="N124" i="1"/>
  <c r="M124" i="1"/>
  <c r="K124" i="1"/>
  <c r="D124" i="1" s="1"/>
  <c r="I124" i="1"/>
  <c r="G124" i="1"/>
  <c r="E124" i="1"/>
  <c r="P123" i="1"/>
  <c r="O123" i="1"/>
  <c r="N123" i="1"/>
  <c r="M123" i="1"/>
  <c r="K123" i="1"/>
  <c r="D123" i="1" s="1"/>
  <c r="I123" i="1"/>
  <c r="G123" i="1"/>
  <c r="E123" i="1"/>
  <c r="P122" i="1"/>
  <c r="O122" i="1"/>
  <c r="N122" i="1"/>
  <c r="M122" i="1"/>
  <c r="K122" i="1"/>
  <c r="D122" i="1" s="1"/>
  <c r="I122" i="1"/>
  <c r="G122" i="1"/>
  <c r="F122" i="1"/>
  <c r="E122" i="1"/>
  <c r="P121" i="1"/>
  <c r="O121" i="1"/>
  <c r="N121" i="1"/>
  <c r="M121" i="1"/>
  <c r="K121" i="1"/>
  <c r="I121" i="1"/>
  <c r="G121" i="1"/>
  <c r="F121" i="1"/>
  <c r="E121" i="1"/>
  <c r="D121" i="1"/>
  <c r="P120" i="1"/>
  <c r="O120" i="1"/>
  <c r="N120" i="1"/>
  <c r="M120" i="1"/>
  <c r="K120" i="1"/>
  <c r="D120" i="1" s="1"/>
  <c r="I120" i="1"/>
  <c r="G120" i="1"/>
  <c r="E120" i="1"/>
  <c r="P119" i="1"/>
  <c r="O119" i="1"/>
  <c r="N119" i="1"/>
  <c r="M119" i="1"/>
  <c r="K119" i="1"/>
  <c r="D119" i="1" s="1"/>
  <c r="I119" i="1"/>
  <c r="G119" i="1"/>
  <c r="E119" i="1"/>
  <c r="P118" i="1"/>
  <c r="O118" i="1"/>
  <c r="N118" i="1"/>
  <c r="M118" i="1"/>
  <c r="K118" i="1"/>
  <c r="D118" i="1" s="1"/>
  <c r="I118" i="1"/>
  <c r="G118" i="1"/>
  <c r="F118" i="1"/>
  <c r="E118" i="1"/>
  <c r="P117" i="1"/>
  <c r="O117" i="1"/>
  <c r="N117" i="1"/>
  <c r="M117" i="1"/>
  <c r="K117" i="1"/>
  <c r="I117" i="1"/>
  <c r="G117" i="1"/>
  <c r="F117" i="1"/>
  <c r="E117" i="1"/>
  <c r="D117" i="1"/>
  <c r="P116" i="1"/>
  <c r="O116" i="1"/>
  <c r="N116" i="1"/>
  <c r="M116" i="1"/>
  <c r="K116" i="1"/>
  <c r="D116" i="1" s="1"/>
  <c r="I116" i="1"/>
  <c r="G116" i="1"/>
  <c r="E116" i="1"/>
  <c r="P115" i="1"/>
  <c r="O115" i="1"/>
  <c r="N115" i="1"/>
  <c r="M115" i="1"/>
  <c r="K115" i="1"/>
  <c r="D115" i="1" s="1"/>
  <c r="I115" i="1"/>
  <c r="G115" i="1"/>
  <c r="E115" i="1"/>
  <c r="P114" i="1"/>
  <c r="O114" i="1"/>
  <c r="N114" i="1"/>
  <c r="M114" i="1"/>
  <c r="K114" i="1"/>
  <c r="D114" i="1" s="1"/>
  <c r="I114" i="1"/>
  <c r="G114" i="1"/>
  <c r="F114" i="1"/>
  <c r="E114" i="1"/>
  <c r="P113" i="1"/>
  <c r="O113" i="1"/>
  <c r="N113" i="1"/>
  <c r="M113" i="1"/>
  <c r="K113" i="1"/>
  <c r="I113" i="1"/>
  <c r="G113" i="1"/>
  <c r="F113" i="1"/>
  <c r="E113" i="1"/>
  <c r="D113" i="1"/>
  <c r="P112" i="1"/>
  <c r="O112" i="1"/>
  <c r="N112" i="1"/>
  <c r="M112" i="1"/>
  <c r="K112" i="1"/>
  <c r="D112" i="1" s="1"/>
  <c r="I112" i="1"/>
  <c r="G112" i="1"/>
  <c r="E112" i="1"/>
  <c r="P111" i="1"/>
  <c r="O111" i="1"/>
  <c r="N111" i="1"/>
  <c r="M111" i="1"/>
  <c r="K111" i="1"/>
  <c r="D111" i="1" s="1"/>
  <c r="I111" i="1"/>
  <c r="G111" i="1"/>
  <c r="E111" i="1"/>
  <c r="P110" i="1"/>
  <c r="O110" i="1"/>
  <c r="N110" i="1"/>
  <c r="M110" i="1"/>
  <c r="K110" i="1"/>
  <c r="D110" i="1" s="1"/>
  <c r="I110" i="1"/>
  <c r="G110" i="1"/>
  <c r="F110" i="1"/>
  <c r="E110" i="1"/>
  <c r="P109" i="1"/>
  <c r="O109" i="1"/>
  <c r="N109" i="1"/>
  <c r="M109" i="1"/>
  <c r="K109" i="1"/>
  <c r="I109" i="1"/>
  <c r="G109" i="1"/>
  <c r="F109" i="1"/>
  <c r="E109" i="1"/>
  <c r="D109" i="1"/>
  <c r="P108" i="1"/>
  <c r="O108" i="1"/>
  <c r="N108" i="1"/>
  <c r="M108" i="1"/>
  <c r="K108" i="1"/>
  <c r="D108" i="1" s="1"/>
  <c r="I108" i="1"/>
  <c r="G108" i="1"/>
  <c r="E108" i="1"/>
  <c r="P107" i="1"/>
  <c r="O107" i="1"/>
  <c r="N107" i="1"/>
  <c r="M107" i="1"/>
  <c r="K107" i="1"/>
  <c r="D107" i="1" s="1"/>
  <c r="I107" i="1"/>
  <c r="G107" i="1"/>
  <c r="E107" i="1"/>
  <c r="P106" i="1"/>
  <c r="O106" i="1"/>
  <c r="N106" i="1"/>
  <c r="M106" i="1"/>
  <c r="K106" i="1"/>
  <c r="D106" i="1" s="1"/>
  <c r="I106" i="1"/>
  <c r="G106" i="1"/>
  <c r="F106" i="1"/>
  <c r="E106" i="1"/>
  <c r="P105" i="1"/>
  <c r="O105" i="1"/>
  <c r="N105" i="1"/>
  <c r="M105" i="1"/>
  <c r="K105" i="1"/>
  <c r="I105" i="1"/>
  <c r="G105" i="1"/>
  <c r="F105" i="1"/>
  <c r="E105" i="1"/>
  <c r="D105" i="1"/>
  <c r="P104" i="1"/>
  <c r="O104" i="1"/>
  <c r="N104" i="1"/>
  <c r="M104" i="1"/>
  <c r="K104" i="1"/>
  <c r="D104" i="1" s="1"/>
  <c r="I104" i="1"/>
  <c r="G104" i="1"/>
  <c r="E104" i="1"/>
  <c r="P103" i="1"/>
  <c r="O103" i="1"/>
  <c r="N103" i="1"/>
  <c r="M103" i="1"/>
  <c r="K103" i="1"/>
  <c r="D103" i="1" s="1"/>
  <c r="I103" i="1"/>
  <c r="H103" i="1"/>
  <c r="G103" i="1"/>
  <c r="F103" i="1"/>
  <c r="E103" i="1"/>
  <c r="P102" i="1"/>
  <c r="O102" i="1"/>
  <c r="N102" i="1"/>
  <c r="M102" i="1"/>
  <c r="K102" i="1"/>
  <c r="D102" i="1" s="1"/>
  <c r="C102" i="1" s="1"/>
  <c r="B102" i="1" s="1"/>
  <c r="I102" i="1"/>
  <c r="H102" i="1"/>
  <c r="G102" i="1"/>
  <c r="F102" i="1"/>
  <c r="E102" i="1"/>
  <c r="P101" i="1"/>
  <c r="O101" i="1"/>
  <c r="N101" i="1"/>
  <c r="M101" i="1"/>
  <c r="K101" i="1"/>
  <c r="I101" i="1"/>
  <c r="H101" i="1"/>
  <c r="G101" i="1"/>
  <c r="F101" i="1"/>
  <c r="E101" i="1"/>
  <c r="D101" i="1"/>
  <c r="C101" i="1"/>
  <c r="B101" i="1" s="1"/>
  <c r="P100" i="1"/>
  <c r="O100" i="1"/>
  <c r="N100" i="1"/>
  <c r="M100" i="1"/>
  <c r="K100" i="1"/>
  <c r="I100" i="1"/>
  <c r="H100" i="1"/>
  <c r="G100" i="1"/>
  <c r="F100" i="1"/>
  <c r="E100" i="1"/>
  <c r="D100" i="1"/>
  <c r="C100" i="1" s="1"/>
  <c r="B100" i="1"/>
  <c r="P99" i="1"/>
  <c r="O99" i="1"/>
  <c r="N99" i="1"/>
  <c r="M99" i="1"/>
  <c r="K99" i="1"/>
  <c r="D99" i="1" s="1"/>
  <c r="I99" i="1"/>
  <c r="H99" i="1"/>
  <c r="G99" i="1"/>
  <c r="C99" i="1" s="1"/>
  <c r="B99" i="1" s="1"/>
  <c r="F99" i="1"/>
  <c r="E99" i="1"/>
  <c r="P98" i="1"/>
  <c r="O98" i="1"/>
  <c r="N98" i="1"/>
  <c r="M98" i="1"/>
  <c r="K98" i="1"/>
  <c r="I98" i="1"/>
  <c r="H98" i="1"/>
  <c r="G98" i="1"/>
  <c r="F98" i="1"/>
  <c r="E98" i="1"/>
  <c r="D98" i="1"/>
  <c r="C98" i="1"/>
  <c r="B98" i="1" s="1"/>
  <c r="P97" i="1"/>
  <c r="O97" i="1"/>
  <c r="N97" i="1"/>
  <c r="M97" i="1"/>
  <c r="K97" i="1"/>
  <c r="I97" i="1"/>
  <c r="H97" i="1"/>
  <c r="G97" i="1"/>
  <c r="F97" i="1"/>
  <c r="E97" i="1"/>
  <c r="D97" i="1"/>
  <c r="P96" i="1"/>
  <c r="O96" i="1"/>
  <c r="N96" i="1"/>
  <c r="M96" i="1"/>
  <c r="K96" i="1"/>
  <c r="I96" i="1"/>
  <c r="H96" i="1"/>
  <c r="G96" i="1"/>
  <c r="F96" i="1"/>
  <c r="E96" i="1"/>
  <c r="D96" i="1"/>
  <c r="C96" i="1" s="1"/>
  <c r="B96" i="1" s="1"/>
  <c r="P95" i="1"/>
  <c r="O95" i="1"/>
  <c r="N95" i="1"/>
  <c r="M95" i="1"/>
  <c r="K95" i="1"/>
  <c r="D95" i="1" s="1"/>
  <c r="I95" i="1"/>
  <c r="H95" i="1"/>
  <c r="G95" i="1"/>
  <c r="F95" i="1"/>
  <c r="E95" i="1"/>
  <c r="C95" i="1"/>
  <c r="B95" i="1" s="1"/>
  <c r="A94" i="1"/>
  <c r="P92" i="1"/>
  <c r="O92" i="1"/>
  <c r="N92" i="1"/>
  <c r="M92" i="1"/>
  <c r="K92" i="1"/>
  <c r="I92" i="1"/>
  <c r="G92" i="1"/>
  <c r="F92" i="1"/>
  <c r="E92" i="1"/>
  <c r="D92" i="1"/>
  <c r="P91" i="1"/>
  <c r="O91" i="1"/>
  <c r="N91" i="1"/>
  <c r="M91" i="1"/>
  <c r="K91" i="1"/>
  <c r="D91" i="1" s="1"/>
  <c r="I91" i="1"/>
  <c r="G91" i="1"/>
  <c r="E91" i="1"/>
  <c r="P90" i="1"/>
  <c r="O90" i="1"/>
  <c r="N90" i="1"/>
  <c r="M90" i="1"/>
  <c r="K90" i="1"/>
  <c r="I90" i="1"/>
  <c r="G90" i="1"/>
  <c r="E90" i="1"/>
  <c r="P89" i="1"/>
  <c r="O89" i="1"/>
  <c r="N89" i="1"/>
  <c r="M89" i="1"/>
  <c r="K89" i="1"/>
  <c r="I89" i="1"/>
  <c r="H89" i="1"/>
  <c r="G89" i="1"/>
  <c r="F89" i="1"/>
  <c r="E89" i="1"/>
  <c r="D89" i="1"/>
  <c r="C89" i="1" s="1"/>
  <c r="B89" i="1" s="1"/>
  <c r="P88" i="1"/>
  <c r="O88" i="1"/>
  <c r="N88" i="1"/>
  <c r="M88" i="1"/>
  <c r="K88" i="1"/>
  <c r="I88" i="1"/>
  <c r="G88" i="1"/>
  <c r="F88" i="1"/>
  <c r="E88" i="1"/>
  <c r="D88" i="1"/>
  <c r="P87" i="1"/>
  <c r="O87" i="1"/>
  <c r="N87" i="1"/>
  <c r="M87" i="1"/>
  <c r="K87" i="1"/>
  <c r="D87" i="1" s="1"/>
  <c r="I87" i="1"/>
  <c r="G87" i="1"/>
  <c r="E87" i="1"/>
  <c r="P86" i="1"/>
  <c r="O86" i="1"/>
  <c r="N86" i="1"/>
  <c r="M86" i="1"/>
  <c r="K86" i="1"/>
  <c r="I86" i="1"/>
  <c r="G86" i="1"/>
  <c r="E86" i="1"/>
  <c r="P85" i="1"/>
  <c r="O85" i="1"/>
  <c r="N85" i="1"/>
  <c r="M85" i="1"/>
  <c r="K85" i="1"/>
  <c r="I85" i="1"/>
  <c r="G85" i="1"/>
  <c r="F85" i="1"/>
  <c r="E85" i="1"/>
  <c r="D85" i="1"/>
  <c r="P84" i="1"/>
  <c r="O84" i="1"/>
  <c r="N84" i="1"/>
  <c r="M84" i="1"/>
  <c r="K84" i="1"/>
  <c r="I84" i="1"/>
  <c r="G84" i="1"/>
  <c r="F84" i="1"/>
  <c r="E84" i="1"/>
  <c r="D84" i="1"/>
  <c r="P83" i="1"/>
  <c r="O83" i="1"/>
  <c r="N83" i="1"/>
  <c r="M83" i="1"/>
  <c r="K83" i="1"/>
  <c r="D83" i="1" s="1"/>
  <c r="I83" i="1"/>
  <c r="G83" i="1"/>
  <c r="F83" i="1"/>
  <c r="E83" i="1"/>
  <c r="P82" i="1"/>
  <c r="O82" i="1"/>
  <c r="N82" i="1"/>
  <c r="M82" i="1"/>
  <c r="K82" i="1"/>
  <c r="I82" i="1"/>
  <c r="G82" i="1"/>
  <c r="E82" i="1"/>
  <c r="P81" i="1"/>
  <c r="O81" i="1"/>
  <c r="N81" i="1"/>
  <c r="M81" i="1"/>
  <c r="K81" i="1"/>
  <c r="I81" i="1"/>
  <c r="G81" i="1"/>
  <c r="F81" i="1"/>
  <c r="E81" i="1"/>
  <c r="D81" i="1"/>
  <c r="P80" i="1"/>
  <c r="O80" i="1"/>
  <c r="N80" i="1"/>
  <c r="M80" i="1"/>
  <c r="K80" i="1"/>
  <c r="I80" i="1"/>
  <c r="G80" i="1"/>
  <c r="F80" i="1"/>
  <c r="E80" i="1"/>
  <c r="D80" i="1"/>
  <c r="P79" i="1"/>
  <c r="O79" i="1"/>
  <c r="N79" i="1"/>
  <c r="M79" i="1"/>
  <c r="K79" i="1"/>
  <c r="D79" i="1" s="1"/>
  <c r="I79" i="1"/>
  <c r="G79" i="1"/>
  <c r="E79" i="1"/>
  <c r="P78" i="1"/>
  <c r="O78" i="1"/>
  <c r="N78" i="1"/>
  <c r="M78" i="1"/>
  <c r="K78" i="1"/>
  <c r="F78" i="1" s="1"/>
  <c r="I78" i="1"/>
  <c r="G78" i="1"/>
  <c r="E78" i="1"/>
  <c r="D78" i="1"/>
  <c r="P77" i="1"/>
  <c r="O77" i="1"/>
  <c r="N77" i="1"/>
  <c r="M77" i="1"/>
  <c r="K77" i="1"/>
  <c r="D77" i="1" s="1"/>
  <c r="I77" i="1"/>
  <c r="G77" i="1"/>
  <c r="E77" i="1"/>
  <c r="P76" i="1"/>
  <c r="O76" i="1"/>
  <c r="N76" i="1"/>
  <c r="M76" i="1"/>
  <c r="K76" i="1"/>
  <c r="D76" i="1" s="1"/>
  <c r="I76" i="1"/>
  <c r="G76" i="1"/>
  <c r="E76" i="1"/>
  <c r="P75" i="1"/>
  <c r="O75" i="1"/>
  <c r="N75" i="1"/>
  <c r="M75" i="1"/>
  <c r="K75" i="1"/>
  <c r="I75" i="1"/>
  <c r="G75" i="1"/>
  <c r="F75" i="1"/>
  <c r="E75" i="1"/>
  <c r="D75" i="1"/>
  <c r="P74" i="1"/>
  <c r="O74" i="1"/>
  <c r="N74" i="1"/>
  <c r="M74" i="1"/>
  <c r="K74" i="1"/>
  <c r="I74" i="1"/>
  <c r="G74" i="1"/>
  <c r="F74" i="1"/>
  <c r="E74" i="1"/>
  <c r="D74" i="1"/>
  <c r="P73" i="1"/>
  <c r="O73" i="1"/>
  <c r="N73" i="1"/>
  <c r="M73" i="1"/>
  <c r="K73" i="1"/>
  <c r="D73" i="1" s="1"/>
  <c r="I73" i="1"/>
  <c r="G73" i="1"/>
  <c r="E73" i="1"/>
  <c r="P72" i="1"/>
  <c r="O72" i="1"/>
  <c r="N72" i="1"/>
  <c r="M72" i="1"/>
  <c r="K72" i="1"/>
  <c r="D72" i="1" s="1"/>
  <c r="I72" i="1"/>
  <c r="G72" i="1"/>
  <c r="E72" i="1"/>
  <c r="P71" i="1"/>
  <c r="O71" i="1"/>
  <c r="N71" i="1"/>
  <c r="M71" i="1"/>
  <c r="K71" i="1"/>
  <c r="I71" i="1"/>
  <c r="G71" i="1"/>
  <c r="F71" i="1"/>
  <c r="E71" i="1"/>
  <c r="D71" i="1"/>
  <c r="P70" i="1"/>
  <c r="O70" i="1"/>
  <c r="N70" i="1"/>
  <c r="M70" i="1"/>
  <c r="K70" i="1"/>
  <c r="F70" i="1" s="1"/>
  <c r="I70" i="1"/>
  <c r="G70" i="1"/>
  <c r="E70" i="1"/>
  <c r="D70" i="1"/>
  <c r="P69" i="1"/>
  <c r="O69" i="1"/>
  <c r="N69" i="1"/>
  <c r="M69" i="1"/>
  <c r="K69" i="1"/>
  <c r="D69" i="1" s="1"/>
  <c r="I69" i="1"/>
  <c r="G69" i="1"/>
  <c r="F69" i="1"/>
  <c r="E69" i="1"/>
  <c r="P68" i="1"/>
  <c r="O68" i="1"/>
  <c r="N68" i="1"/>
  <c r="M68" i="1"/>
  <c r="K68" i="1"/>
  <c r="D68" i="1" s="1"/>
  <c r="I68" i="1"/>
  <c r="G68" i="1"/>
  <c r="E68" i="1"/>
  <c r="P67" i="1"/>
  <c r="O67" i="1"/>
  <c r="N67" i="1"/>
  <c r="M67" i="1"/>
  <c r="K67" i="1"/>
  <c r="I67" i="1"/>
  <c r="H67" i="1"/>
  <c r="G67" i="1"/>
  <c r="F67" i="1"/>
  <c r="E67" i="1"/>
  <c r="D67" i="1"/>
  <c r="C67" i="1" s="1"/>
  <c r="B67" i="1" s="1"/>
  <c r="P66" i="1"/>
  <c r="O66" i="1"/>
  <c r="N66" i="1"/>
  <c r="M66" i="1"/>
  <c r="K66" i="1"/>
  <c r="I66" i="1"/>
  <c r="H66" i="1"/>
  <c r="G66" i="1"/>
  <c r="F66" i="1"/>
  <c r="E66" i="1"/>
  <c r="D66" i="1"/>
  <c r="C66" i="1" s="1"/>
  <c r="B66" i="1" s="1"/>
  <c r="P65" i="1"/>
  <c r="O65" i="1"/>
  <c r="N65" i="1"/>
  <c r="M65" i="1"/>
  <c r="K65" i="1"/>
  <c r="D65" i="1" s="1"/>
  <c r="I65" i="1"/>
  <c r="G65" i="1"/>
  <c r="F65" i="1"/>
  <c r="E65" i="1"/>
  <c r="P64" i="1"/>
  <c r="O64" i="1"/>
  <c r="N64" i="1"/>
  <c r="M64" i="1"/>
  <c r="K64" i="1"/>
  <c r="D64" i="1" s="1"/>
  <c r="C64" i="1" s="1"/>
  <c r="B64" i="1" s="1"/>
  <c r="I64" i="1"/>
  <c r="H64" i="1"/>
  <c r="G64" i="1"/>
  <c r="F64" i="1"/>
  <c r="E64" i="1"/>
  <c r="P63" i="1"/>
  <c r="O63" i="1"/>
  <c r="N63" i="1"/>
  <c r="M63" i="1"/>
  <c r="K63" i="1"/>
  <c r="I63" i="1"/>
  <c r="H63" i="1"/>
  <c r="G63" i="1"/>
  <c r="F63" i="1"/>
  <c r="E63" i="1"/>
  <c r="D63" i="1"/>
  <c r="C63" i="1"/>
  <c r="B63" i="1" s="1"/>
  <c r="P62" i="1"/>
  <c r="O62" i="1"/>
  <c r="N62" i="1"/>
  <c r="M62" i="1"/>
  <c r="K62" i="1"/>
  <c r="F62" i="1" s="1"/>
  <c r="I62" i="1"/>
  <c r="H62" i="1"/>
  <c r="G62" i="1"/>
  <c r="E62" i="1"/>
  <c r="D62" i="1"/>
  <c r="C62" i="1" s="1"/>
  <c r="B62" i="1" s="1"/>
  <c r="P61" i="1"/>
  <c r="O61" i="1"/>
  <c r="N61" i="1"/>
  <c r="M61" i="1"/>
  <c r="K61" i="1"/>
  <c r="D61" i="1" s="1"/>
  <c r="I61" i="1"/>
  <c r="H61" i="1"/>
  <c r="G61" i="1"/>
  <c r="F61" i="1"/>
  <c r="E61" i="1"/>
  <c r="P60" i="1"/>
  <c r="O60" i="1"/>
  <c r="N60" i="1"/>
  <c r="M60" i="1"/>
  <c r="K60" i="1"/>
  <c r="D60" i="1" s="1"/>
  <c r="C60" i="1" s="1"/>
  <c r="B60" i="1" s="1"/>
  <c r="I60" i="1"/>
  <c r="H60" i="1"/>
  <c r="G60" i="1"/>
  <c r="F60" i="1"/>
  <c r="E60" i="1"/>
  <c r="P59" i="1"/>
  <c r="O59" i="1"/>
  <c r="N59" i="1"/>
  <c r="M59" i="1"/>
  <c r="K59" i="1"/>
  <c r="I59" i="1"/>
  <c r="H59" i="1"/>
  <c r="G59" i="1"/>
  <c r="F59" i="1"/>
  <c r="E59" i="1"/>
  <c r="D59" i="1"/>
  <c r="C59" i="1"/>
  <c r="B59" i="1" s="1"/>
  <c r="P58" i="1"/>
  <c r="O58" i="1"/>
  <c r="N58" i="1"/>
  <c r="M58" i="1"/>
  <c r="K58" i="1"/>
  <c r="I58" i="1"/>
  <c r="H58" i="1"/>
  <c r="G58" i="1"/>
  <c r="F58" i="1"/>
  <c r="E58" i="1"/>
  <c r="D58" i="1"/>
  <c r="C58" i="1" s="1"/>
  <c r="B58" i="1"/>
  <c r="P57" i="1"/>
  <c r="O57" i="1"/>
  <c r="N57" i="1"/>
  <c r="M57" i="1"/>
  <c r="K57" i="1"/>
  <c r="D57" i="1" s="1"/>
  <c r="I57" i="1"/>
  <c r="H57" i="1"/>
  <c r="G57" i="1"/>
  <c r="C57" i="1" s="1"/>
  <c r="B57" i="1" s="1"/>
  <c r="F57" i="1"/>
  <c r="E57" i="1"/>
  <c r="P56" i="1"/>
  <c r="O56" i="1"/>
  <c r="N56" i="1"/>
  <c r="M56" i="1"/>
  <c r="K56" i="1"/>
  <c r="I56" i="1"/>
  <c r="H56" i="1"/>
  <c r="G56" i="1"/>
  <c r="F56" i="1"/>
  <c r="E56" i="1"/>
  <c r="D56" i="1"/>
  <c r="C56" i="1"/>
  <c r="B56" i="1" s="1"/>
  <c r="A55" i="1"/>
  <c r="P53" i="1"/>
  <c r="O53" i="1"/>
  <c r="N53" i="1"/>
  <c r="M53" i="1"/>
  <c r="K53" i="1"/>
  <c r="D53" i="1" s="1"/>
  <c r="I53" i="1"/>
  <c r="G53" i="1"/>
  <c r="F53" i="1"/>
  <c r="E53" i="1"/>
  <c r="P52" i="1"/>
  <c r="O52" i="1"/>
  <c r="N52" i="1"/>
  <c r="M52" i="1"/>
  <c r="K52" i="1"/>
  <c r="D52" i="1" s="1"/>
  <c r="I52" i="1"/>
  <c r="G52" i="1"/>
  <c r="E52" i="1"/>
  <c r="P51" i="1"/>
  <c r="O51" i="1"/>
  <c r="N51" i="1"/>
  <c r="M51" i="1"/>
  <c r="K51" i="1"/>
  <c r="I51" i="1"/>
  <c r="G51" i="1"/>
  <c r="F51" i="1"/>
  <c r="E51" i="1"/>
  <c r="D51" i="1"/>
  <c r="P50" i="1"/>
  <c r="O50" i="1"/>
  <c r="N50" i="1"/>
  <c r="M50" i="1"/>
  <c r="K50" i="1"/>
  <c r="I50" i="1"/>
  <c r="G50" i="1"/>
  <c r="F50" i="1"/>
  <c r="E50" i="1"/>
  <c r="D50" i="1"/>
  <c r="P49" i="1"/>
  <c r="O49" i="1"/>
  <c r="N49" i="1"/>
  <c r="M49" i="1"/>
  <c r="K49" i="1"/>
  <c r="D49" i="1" s="1"/>
  <c r="I49" i="1"/>
  <c r="G49" i="1"/>
  <c r="F49" i="1"/>
  <c r="E49" i="1"/>
  <c r="P48" i="1"/>
  <c r="O48" i="1"/>
  <c r="N48" i="1"/>
  <c r="M48" i="1"/>
  <c r="K48" i="1"/>
  <c r="D48" i="1" s="1"/>
  <c r="I48" i="1"/>
  <c r="G48" i="1"/>
  <c r="E48" i="1"/>
  <c r="P47" i="1"/>
  <c r="O47" i="1"/>
  <c r="N47" i="1"/>
  <c r="M47" i="1"/>
  <c r="K47" i="1"/>
  <c r="I47" i="1"/>
  <c r="G47" i="1"/>
  <c r="F47" i="1"/>
  <c r="E47" i="1"/>
  <c r="D47" i="1"/>
  <c r="P46" i="1"/>
  <c r="O46" i="1"/>
  <c r="N46" i="1"/>
  <c r="M46" i="1"/>
  <c r="K46" i="1"/>
  <c r="I46" i="1"/>
  <c r="G46" i="1"/>
  <c r="F46" i="1"/>
  <c r="E46" i="1"/>
  <c r="D46" i="1"/>
  <c r="P45" i="1"/>
  <c r="O45" i="1"/>
  <c r="N45" i="1"/>
  <c r="M45" i="1"/>
  <c r="K45" i="1"/>
  <c r="D45" i="1" s="1"/>
  <c r="I45" i="1"/>
  <c r="G45" i="1"/>
  <c r="F45" i="1"/>
  <c r="E45" i="1"/>
  <c r="P44" i="1"/>
  <c r="O44" i="1"/>
  <c r="N44" i="1"/>
  <c r="M44" i="1"/>
  <c r="K44" i="1"/>
  <c r="D44" i="1" s="1"/>
  <c r="I44" i="1"/>
  <c r="G44" i="1"/>
  <c r="E44" i="1"/>
  <c r="P43" i="1"/>
  <c r="O43" i="1"/>
  <c r="N43" i="1"/>
  <c r="M43" i="1"/>
  <c r="K43" i="1"/>
  <c r="I43" i="1"/>
  <c r="G43" i="1"/>
  <c r="F43" i="1"/>
  <c r="E43" i="1"/>
  <c r="D43" i="1"/>
  <c r="P42" i="1"/>
  <c r="O42" i="1"/>
  <c r="N42" i="1"/>
  <c r="M42" i="1"/>
  <c r="K42" i="1"/>
  <c r="I42" i="1"/>
  <c r="G42" i="1"/>
  <c r="F42" i="1"/>
  <c r="E42" i="1"/>
  <c r="D42" i="1"/>
  <c r="P41" i="1"/>
  <c r="O41" i="1"/>
  <c r="N41" i="1"/>
  <c r="M41" i="1"/>
  <c r="K41" i="1"/>
  <c r="D41" i="1" s="1"/>
  <c r="I41" i="1"/>
  <c r="G41" i="1"/>
  <c r="F41" i="1"/>
  <c r="E41" i="1"/>
  <c r="P40" i="1"/>
  <c r="O40" i="1"/>
  <c r="N40" i="1"/>
  <c r="M40" i="1"/>
  <c r="K40" i="1"/>
  <c r="D40" i="1" s="1"/>
  <c r="I40" i="1"/>
  <c r="G40" i="1"/>
  <c r="E40" i="1"/>
  <c r="P39" i="1"/>
  <c r="O39" i="1"/>
  <c r="N39" i="1"/>
  <c r="M39" i="1"/>
  <c r="K39" i="1"/>
  <c r="I39" i="1"/>
  <c r="G39" i="1"/>
  <c r="F39" i="1"/>
  <c r="E39" i="1"/>
  <c r="D39" i="1"/>
  <c r="P38" i="1"/>
  <c r="O38" i="1"/>
  <c r="N38" i="1"/>
  <c r="M38" i="1"/>
  <c r="K38" i="1"/>
  <c r="I38" i="1"/>
  <c r="G38" i="1"/>
  <c r="F38" i="1"/>
  <c r="E38" i="1"/>
  <c r="D38" i="1"/>
  <c r="P37" i="1"/>
  <c r="O37" i="1"/>
  <c r="N37" i="1"/>
  <c r="M37" i="1"/>
  <c r="K37" i="1"/>
  <c r="D37" i="1" s="1"/>
  <c r="I37" i="1"/>
  <c r="G37" i="1"/>
  <c r="F37" i="1"/>
  <c r="E37" i="1"/>
  <c r="P36" i="1"/>
  <c r="O36" i="1"/>
  <c r="N36" i="1"/>
  <c r="M36" i="1"/>
  <c r="K36" i="1"/>
  <c r="D36" i="1" s="1"/>
  <c r="I36" i="1"/>
  <c r="G36" i="1"/>
  <c r="E36" i="1"/>
  <c r="P35" i="1"/>
  <c r="O35" i="1"/>
  <c r="N35" i="1"/>
  <c r="M35" i="1"/>
  <c r="K35" i="1"/>
  <c r="I35" i="1"/>
  <c r="G35" i="1"/>
  <c r="F35" i="1"/>
  <c r="E35" i="1"/>
  <c r="D35" i="1"/>
  <c r="P34" i="1"/>
  <c r="O34" i="1"/>
  <c r="N34" i="1"/>
  <c r="M34" i="1"/>
  <c r="K34" i="1"/>
  <c r="I34" i="1"/>
  <c r="G34" i="1"/>
  <c r="F34" i="1"/>
  <c r="E34" i="1"/>
  <c r="D34" i="1"/>
  <c r="P33" i="1"/>
  <c r="O33" i="1"/>
  <c r="N33" i="1"/>
  <c r="M33" i="1"/>
  <c r="K33" i="1"/>
  <c r="D33" i="1" s="1"/>
  <c r="I33" i="1"/>
  <c r="G33" i="1"/>
  <c r="F33" i="1"/>
  <c r="E33" i="1"/>
  <c r="P32" i="1"/>
  <c r="O32" i="1"/>
  <c r="N32" i="1"/>
  <c r="M32" i="1"/>
  <c r="K32" i="1"/>
  <c r="D32" i="1" s="1"/>
  <c r="I32" i="1"/>
  <c r="G32" i="1"/>
  <c r="E32" i="1"/>
  <c r="P31" i="1"/>
  <c r="O31" i="1"/>
  <c r="N31" i="1"/>
  <c r="M31" i="1"/>
  <c r="K31" i="1"/>
  <c r="I31" i="1"/>
  <c r="G31" i="1"/>
  <c r="F31" i="1"/>
  <c r="E31" i="1"/>
  <c r="D31" i="1"/>
  <c r="P30" i="1"/>
  <c r="O30" i="1"/>
  <c r="N30" i="1"/>
  <c r="M30" i="1"/>
  <c r="K30" i="1"/>
  <c r="I30" i="1"/>
  <c r="G30" i="1"/>
  <c r="F30" i="1"/>
  <c r="E30" i="1"/>
  <c r="D30" i="1"/>
  <c r="P29" i="1"/>
  <c r="O29" i="1"/>
  <c r="N29" i="1"/>
  <c r="M29" i="1"/>
  <c r="K29" i="1"/>
  <c r="D29" i="1" s="1"/>
  <c r="I29" i="1"/>
  <c r="G29" i="1"/>
  <c r="F29" i="1"/>
  <c r="E29" i="1"/>
  <c r="P28" i="1"/>
  <c r="O28" i="1"/>
  <c r="N28" i="1"/>
  <c r="M28" i="1"/>
  <c r="K28" i="1"/>
  <c r="D28" i="1" s="1"/>
  <c r="I28" i="1"/>
  <c r="G28" i="1"/>
  <c r="E28" i="1"/>
  <c r="P27" i="1"/>
  <c r="O27" i="1"/>
  <c r="N27" i="1"/>
  <c r="M27" i="1"/>
  <c r="K27" i="1"/>
  <c r="I27" i="1"/>
  <c r="G27" i="1"/>
  <c r="F27" i="1"/>
  <c r="E27" i="1"/>
  <c r="D27" i="1"/>
  <c r="P26" i="1"/>
  <c r="O26" i="1"/>
  <c r="N26" i="1"/>
  <c r="M26" i="1"/>
  <c r="K26" i="1"/>
  <c r="I26" i="1"/>
  <c r="G26" i="1"/>
  <c r="F26" i="1"/>
  <c r="E26" i="1"/>
  <c r="D26" i="1"/>
  <c r="P25" i="1"/>
  <c r="O25" i="1"/>
  <c r="N25" i="1"/>
  <c r="M25" i="1"/>
  <c r="K25" i="1"/>
  <c r="D25" i="1" s="1"/>
  <c r="I25" i="1"/>
  <c r="G25" i="1"/>
  <c r="F25" i="1"/>
  <c r="E25" i="1"/>
  <c r="P24" i="1"/>
  <c r="O24" i="1"/>
  <c r="N24" i="1"/>
  <c r="M24" i="1"/>
  <c r="K24" i="1"/>
  <c r="D24" i="1" s="1"/>
  <c r="C24" i="1" s="1"/>
  <c r="B24" i="1" s="1"/>
  <c r="I24" i="1"/>
  <c r="H24" i="1"/>
  <c r="G24" i="1"/>
  <c r="F24" i="1"/>
  <c r="E24" i="1"/>
  <c r="P23" i="1"/>
  <c r="O23" i="1"/>
  <c r="N23" i="1"/>
  <c r="M23" i="1"/>
  <c r="K23" i="1"/>
  <c r="D23" i="1" s="1"/>
  <c r="C23" i="1" s="1"/>
  <c r="B23" i="1" s="1"/>
  <c r="I23" i="1"/>
  <c r="H23" i="1"/>
  <c r="G23" i="1"/>
  <c r="F23" i="1"/>
  <c r="E23" i="1"/>
  <c r="P22" i="1"/>
  <c r="O22" i="1"/>
  <c r="N22" i="1"/>
  <c r="M22" i="1"/>
  <c r="K22" i="1"/>
  <c r="I22" i="1"/>
  <c r="H22" i="1"/>
  <c r="G22" i="1"/>
  <c r="F22" i="1"/>
  <c r="E22" i="1"/>
  <c r="D22" i="1"/>
  <c r="C22" i="1"/>
  <c r="B22" i="1" s="1"/>
  <c r="P21" i="1"/>
  <c r="O21" i="1"/>
  <c r="N21" i="1"/>
  <c r="M21" i="1"/>
  <c r="K21" i="1"/>
  <c r="D21" i="1" s="1"/>
  <c r="C21" i="1" s="1"/>
  <c r="B21" i="1" s="1"/>
  <c r="I21" i="1"/>
  <c r="H21" i="1"/>
  <c r="G21" i="1"/>
  <c r="F21" i="1"/>
  <c r="E21" i="1"/>
  <c r="P20" i="1"/>
  <c r="O20" i="1"/>
  <c r="N20" i="1"/>
  <c r="M20" i="1"/>
  <c r="K20" i="1"/>
  <c r="D20" i="1" s="1"/>
  <c r="I20" i="1"/>
  <c r="H20" i="1"/>
  <c r="G20" i="1"/>
  <c r="E20" i="1"/>
  <c r="P19" i="1"/>
  <c r="O19" i="1"/>
  <c r="N19" i="1"/>
  <c r="M19" i="1"/>
  <c r="K19" i="1"/>
  <c r="D19" i="1" s="1"/>
  <c r="I19" i="1"/>
  <c r="H19" i="1"/>
  <c r="G19" i="1"/>
  <c r="E19" i="1"/>
  <c r="P18" i="1"/>
  <c r="O18" i="1"/>
  <c r="N18" i="1"/>
  <c r="M18" i="1"/>
  <c r="K18" i="1"/>
  <c r="I18" i="1"/>
  <c r="H18" i="1"/>
  <c r="G18" i="1"/>
  <c r="F18" i="1"/>
  <c r="E18" i="1"/>
  <c r="D18" i="1"/>
  <c r="C18" i="1"/>
  <c r="B18" i="1" s="1"/>
  <c r="P17" i="1"/>
  <c r="O17" i="1"/>
  <c r="N17" i="1"/>
  <c r="M17" i="1"/>
  <c r="K17" i="1"/>
  <c r="I17" i="1"/>
  <c r="H17" i="1"/>
  <c r="G17" i="1"/>
  <c r="F17" i="1"/>
  <c r="E17" i="1"/>
  <c r="D17" i="1"/>
  <c r="C17" i="1" s="1"/>
  <c r="B17" i="1"/>
  <c r="A16" i="1"/>
  <c r="F13" i="1"/>
  <c r="C13" i="1"/>
  <c r="F12" i="1"/>
  <c r="C12" i="1"/>
  <c r="F11" i="1"/>
  <c r="C11" i="1"/>
  <c r="F10" i="1"/>
  <c r="C10" i="1"/>
  <c r="C42" i="1" l="1"/>
  <c r="B42" i="1" s="1"/>
  <c r="C30" i="1"/>
  <c r="B30" i="1" s="1"/>
  <c r="C31" i="1"/>
  <c r="B31" i="1" s="1"/>
  <c r="C47" i="1"/>
  <c r="B47" i="1" s="1"/>
  <c r="C50" i="1"/>
  <c r="B50" i="1" s="1"/>
  <c r="C163" i="1"/>
  <c r="B163" i="1" s="1"/>
  <c r="C43" i="1"/>
  <c r="B43" i="1" s="1"/>
  <c r="C46" i="1"/>
  <c r="B46" i="1" s="1"/>
  <c r="C20" i="1"/>
  <c r="B20" i="1" s="1"/>
  <c r="C45" i="1"/>
  <c r="B45" i="1" s="1"/>
  <c r="H52" i="1"/>
  <c r="H48" i="1"/>
  <c r="H44" i="1"/>
  <c r="H40" i="1"/>
  <c r="H36" i="1"/>
  <c r="H32" i="1"/>
  <c r="H28" i="1"/>
  <c r="H131" i="1"/>
  <c r="H127" i="1"/>
  <c r="H123" i="1"/>
  <c r="H119" i="1"/>
  <c r="H115" i="1"/>
  <c r="H111" i="1"/>
  <c r="H107" i="1"/>
  <c r="H130" i="1"/>
  <c r="H126" i="1"/>
  <c r="H122" i="1"/>
  <c r="C122" i="1" s="1"/>
  <c r="B122" i="1" s="1"/>
  <c r="H118" i="1"/>
  <c r="H114" i="1"/>
  <c r="H110" i="1"/>
  <c r="H106" i="1"/>
  <c r="C106" i="1" s="1"/>
  <c r="B106" i="1" s="1"/>
  <c r="H129" i="1"/>
  <c r="C129" i="1" s="1"/>
  <c r="B129" i="1" s="1"/>
  <c r="H128" i="1"/>
  <c r="H125" i="1"/>
  <c r="C125" i="1" s="1"/>
  <c r="B125" i="1" s="1"/>
  <c r="H124" i="1"/>
  <c r="C124" i="1" s="1"/>
  <c r="B124" i="1" s="1"/>
  <c r="H121" i="1"/>
  <c r="C121" i="1" s="1"/>
  <c r="B121" i="1" s="1"/>
  <c r="H120" i="1"/>
  <c r="H117" i="1"/>
  <c r="C117" i="1" s="1"/>
  <c r="B117" i="1" s="1"/>
  <c r="H116" i="1"/>
  <c r="H113" i="1"/>
  <c r="C113" i="1" s="1"/>
  <c r="B113" i="1" s="1"/>
  <c r="H112" i="1"/>
  <c r="H109" i="1"/>
  <c r="C109" i="1" s="1"/>
  <c r="B109" i="1" s="1"/>
  <c r="H108" i="1"/>
  <c r="C108" i="1" s="1"/>
  <c r="B108" i="1" s="1"/>
  <c r="H105" i="1"/>
  <c r="C105" i="1" s="1"/>
  <c r="B105" i="1" s="1"/>
  <c r="H104" i="1"/>
  <c r="F19" i="1"/>
  <c r="C19" i="1" s="1"/>
  <c r="B19" i="1" s="1"/>
  <c r="H27" i="1"/>
  <c r="C27" i="1" s="1"/>
  <c r="B27" i="1" s="1"/>
  <c r="H43" i="1"/>
  <c r="F20" i="1"/>
  <c r="H31" i="1"/>
  <c r="H35" i="1"/>
  <c r="C35" i="1" s="1"/>
  <c r="B35" i="1" s="1"/>
  <c r="H39" i="1"/>
  <c r="C39" i="1" s="1"/>
  <c r="B39" i="1" s="1"/>
  <c r="H47" i="1"/>
  <c r="H51" i="1"/>
  <c r="C51" i="1" s="1"/>
  <c r="B51" i="1" s="1"/>
  <c r="C70" i="1"/>
  <c r="B70" i="1" s="1"/>
  <c r="D90" i="1"/>
  <c r="F90" i="1"/>
  <c r="C103" i="1"/>
  <c r="B103" i="1" s="1"/>
  <c r="F72" i="1"/>
  <c r="C72" i="1" s="1"/>
  <c r="B72" i="1" s="1"/>
  <c r="F76" i="1"/>
  <c r="C76" i="1" s="1"/>
  <c r="B76" i="1" s="1"/>
  <c r="F79" i="1"/>
  <c r="C79" i="1" s="1"/>
  <c r="B79" i="1" s="1"/>
  <c r="D86" i="1"/>
  <c r="F86" i="1"/>
  <c r="F107" i="1"/>
  <c r="C107" i="1" s="1"/>
  <c r="B107" i="1" s="1"/>
  <c r="F111" i="1"/>
  <c r="C111" i="1" s="1"/>
  <c r="B111" i="1" s="1"/>
  <c r="F115" i="1"/>
  <c r="C115" i="1" s="1"/>
  <c r="B115" i="1" s="1"/>
  <c r="F119" i="1"/>
  <c r="C119" i="1" s="1"/>
  <c r="B119" i="1" s="1"/>
  <c r="F123" i="1"/>
  <c r="C123" i="1" s="1"/>
  <c r="B123" i="1" s="1"/>
  <c r="F127" i="1"/>
  <c r="C127" i="1" s="1"/>
  <c r="B127" i="1" s="1"/>
  <c r="F131" i="1"/>
  <c r="C131" i="1" s="1"/>
  <c r="B131" i="1" s="1"/>
  <c r="F147" i="1"/>
  <c r="F163" i="1"/>
  <c r="H90" i="1"/>
  <c r="H86" i="1"/>
  <c r="H82" i="1"/>
  <c r="H78" i="1"/>
  <c r="C78" i="1" s="1"/>
  <c r="B78" i="1" s="1"/>
  <c r="H92" i="1"/>
  <c r="C92" i="1" s="1"/>
  <c r="B92" i="1" s="1"/>
  <c r="H91" i="1"/>
  <c r="H88" i="1"/>
  <c r="C88" i="1" s="1"/>
  <c r="B88" i="1" s="1"/>
  <c r="H87" i="1"/>
  <c r="H84" i="1"/>
  <c r="C84" i="1" s="1"/>
  <c r="B84" i="1" s="1"/>
  <c r="H83" i="1"/>
  <c r="H80" i="1"/>
  <c r="H79" i="1"/>
  <c r="H77" i="1"/>
  <c r="H73" i="1"/>
  <c r="H69" i="1"/>
  <c r="H65" i="1"/>
  <c r="H76" i="1"/>
  <c r="H72" i="1"/>
  <c r="H68" i="1"/>
  <c r="H168" i="1"/>
  <c r="C168" i="1" s="1"/>
  <c r="B168" i="1" s="1"/>
  <c r="H164" i="1"/>
  <c r="C164" i="1" s="1"/>
  <c r="B164" i="1" s="1"/>
  <c r="H160" i="1"/>
  <c r="H156" i="1"/>
  <c r="C156" i="1" s="1"/>
  <c r="B156" i="1" s="1"/>
  <c r="H152" i="1"/>
  <c r="C152" i="1" s="1"/>
  <c r="B152" i="1" s="1"/>
  <c r="H148" i="1"/>
  <c r="C148" i="1" s="1"/>
  <c r="B148" i="1" s="1"/>
  <c r="H144" i="1"/>
  <c r="H167" i="1"/>
  <c r="H163" i="1"/>
  <c r="H159" i="1"/>
  <c r="C159" i="1" s="1"/>
  <c r="B159" i="1" s="1"/>
  <c r="H155" i="1"/>
  <c r="H151" i="1"/>
  <c r="H147" i="1"/>
  <c r="C147" i="1" s="1"/>
  <c r="B147" i="1" s="1"/>
  <c r="H143" i="1"/>
  <c r="C143" i="1" s="1"/>
  <c r="B143" i="1" s="1"/>
  <c r="F28" i="1"/>
  <c r="C28" i="1" s="1"/>
  <c r="B28" i="1" s="1"/>
  <c r="F32" i="1"/>
  <c r="C32" i="1" s="1"/>
  <c r="B32" i="1" s="1"/>
  <c r="F36" i="1"/>
  <c r="F40" i="1"/>
  <c r="C40" i="1" s="1"/>
  <c r="B40" i="1" s="1"/>
  <c r="F44" i="1"/>
  <c r="C44" i="1" s="1"/>
  <c r="B44" i="1" s="1"/>
  <c r="F48" i="1"/>
  <c r="C48" i="1" s="1"/>
  <c r="B48" i="1" s="1"/>
  <c r="F52" i="1"/>
  <c r="C52" i="1" s="1"/>
  <c r="B52" i="1" s="1"/>
  <c r="F68" i="1"/>
  <c r="C68" i="1" s="1"/>
  <c r="B68" i="1" s="1"/>
  <c r="C80" i="1"/>
  <c r="B80" i="1" s="1"/>
  <c r="D82" i="1"/>
  <c r="C82" i="1" s="1"/>
  <c r="B82" i="1" s="1"/>
  <c r="F82" i="1"/>
  <c r="H85" i="1"/>
  <c r="C85" i="1" s="1"/>
  <c r="B85" i="1" s="1"/>
  <c r="C87" i="1"/>
  <c r="B87" i="1" s="1"/>
  <c r="F91" i="1"/>
  <c r="C91" i="1" s="1"/>
  <c r="B91" i="1" s="1"/>
  <c r="C144" i="1"/>
  <c r="B144" i="1" s="1"/>
  <c r="F151" i="1"/>
  <c r="C151" i="1" s="1"/>
  <c r="B151" i="1" s="1"/>
  <c r="H157" i="1"/>
  <c r="C157" i="1" s="1"/>
  <c r="B157" i="1" s="1"/>
  <c r="H158" i="1"/>
  <c r="C158" i="1" s="1"/>
  <c r="B158" i="1" s="1"/>
  <c r="C160" i="1"/>
  <c r="B160" i="1" s="1"/>
  <c r="F167" i="1"/>
  <c r="C167" i="1" s="1"/>
  <c r="B167" i="1" s="1"/>
  <c r="H25" i="1"/>
  <c r="C25" i="1" s="1"/>
  <c r="B25" i="1" s="1"/>
  <c r="H26" i="1"/>
  <c r="C26" i="1" s="1"/>
  <c r="B26" i="1" s="1"/>
  <c r="H29" i="1"/>
  <c r="C29" i="1" s="1"/>
  <c r="B29" i="1" s="1"/>
  <c r="H30" i="1"/>
  <c r="H33" i="1"/>
  <c r="C33" i="1" s="1"/>
  <c r="B33" i="1" s="1"/>
  <c r="H34" i="1"/>
  <c r="C34" i="1" s="1"/>
  <c r="B34" i="1" s="1"/>
  <c r="H37" i="1"/>
  <c r="C37" i="1" s="1"/>
  <c r="B37" i="1" s="1"/>
  <c r="H38" i="1"/>
  <c r="C38" i="1" s="1"/>
  <c r="B38" i="1" s="1"/>
  <c r="H41" i="1"/>
  <c r="C41" i="1" s="1"/>
  <c r="B41" i="1" s="1"/>
  <c r="H42" i="1"/>
  <c r="H45" i="1"/>
  <c r="H46" i="1"/>
  <c r="H49" i="1"/>
  <c r="C49" i="1" s="1"/>
  <c r="B49" i="1" s="1"/>
  <c r="H50" i="1"/>
  <c r="H53" i="1"/>
  <c r="C53" i="1" s="1"/>
  <c r="B53" i="1" s="1"/>
  <c r="C61" i="1"/>
  <c r="B61" i="1" s="1"/>
  <c r="C65" i="1"/>
  <c r="B65" i="1" s="1"/>
  <c r="C69" i="1"/>
  <c r="B69" i="1" s="1"/>
  <c r="H70" i="1"/>
  <c r="H71" i="1"/>
  <c r="C71" i="1" s="1"/>
  <c r="B71" i="1" s="1"/>
  <c r="F73" i="1"/>
  <c r="C73" i="1" s="1"/>
  <c r="B73" i="1" s="1"/>
  <c r="H74" i="1"/>
  <c r="C74" i="1" s="1"/>
  <c r="B74" i="1" s="1"/>
  <c r="H75" i="1"/>
  <c r="C75" i="1" s="1"/>
  <c r="B75" i="1" s="1"/>
  <c r="F77" i="1"/>
  <c r="C77" i="1" s="1"/>
  <c r="B77" i="1" s="1"/>
  <c r="H81" i="1"/>
  <c r="C81" i="1" s="1"/>
  <c r="B81" i="1" s="1"/>
  <c r="C83" i="1"/>
  <c r="B83" i="1" s="1"/>
  <c r="F87" i="1"/>
  <c r="C97" i="1"/>
  <c r="B97" i="1" s="1"/>
  <c r="F104" i="1"/>
  <c r="C104" i="1" s="1"/>
  <c r="B104" i="1" s="1"/>
  <c r="F108" i="1"/>
  <c r="C110" i="1"/>
  <c r="B110" i="1" s="1"/>
  <c r="F112" i="1"/>
  <c r="C112" i="1" s="1"/>
  <c r="B112" i="1" s="1"/>
  <c r="C114" i="1"/>
  <c r="B114" i="1" s="1"/>
  <c r="F116" i="1"/>
  <c r="C116" i="1" s="1"/>
  <c r="B116" i="1" s="1"/>
  <c r="C118" i="1"/>
  <c r="B118" i="1" s="1"/>
  <c r="F120" i="1"/>
  <c r="C120" i="1" s="1"/>
  <c r="B120" i="1" s="1"/>
  <c r="F124" i="1"/>
  <c r="C126" i="1"/>
  <c r="B126" i="1" s="1"/>
  <c r="F128" i="1"/>
  <c r="C128" i="1" s="1"/>
  <c r="B128" i="1" s="1"/>
  <c r="C130" i="1"/>
  <c r="B130" i="1" s="1"/>
  <c r="C137" i="1"/>
  <c r="B137" i="1" s="1"/>
  <c r="H145" i="1"/>
  <c r="C145" i="1" s="1"/>
  <c r="B145" i="1" s="1"/>
  <c r="H146" i="1"/>
  <c r="C146" i="1" s="1"/>
  <c r="B146" i="1" s="1"/>
  <c r="F155" i="1"/>
  <c r="C155" i="1" s="1"/>
  <c r="B155" i="1" s="1"/>
  <c r="C161" i="1"/>
  <c r="B161" i="1" s="1"/>
  <c r="H161" i="1"/>
  <c r="H162" i="1"/>
  <c r="C162" i="1" s="1"/>
  <c r="B162" i="1" s="1"/>
  <c r="C90" i="1" l="1"/>
  <c r="B90" i="1" s="1"/>
  <c r="C36" i="1"/>
  <c r="B36" i="1" s="1"/>
  <c r="C86" i="1"/>
  <c r="B86" i="1" s="1"/>
</calcChain>
</file>

<file path=xl/comments1.xml><?xml version="1.0" encoding="utf-8"?>
<comments xmlns="http://schemas.openxmlformats.org/spreadsheetml/2006/main">
  <authors>
    <author>K. Pfeiffer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K. Pfeiffer:</t>
        </r>
        <r>
          <rPr>
            <sz val="9"/>
            <color indexed="81"/>
            <rFont val="Tahoma"/>
            <family val="2"/>
          </rPr>
          <t xml:space="preserve">
Medical only. Dental is employee paid.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K. Pfeiffer:</t>
        </r>
        <r>
          <rPr>
            <sz val="9"/>
            <color indexed="81"/>
            <rFont val="Tahoma"/>
            <family val="2"/>
          </rPr>
          <t xml:space="preserve">
EHT is charged on salary, life ins premiums, and employer-paid RRSP contributions. On payroll reports, EHT on RRSP contributions shows as a separate deduction from the remaining categories.</t>
        </r>
      </text>
    </comment>
  </commentList>
</comments>
</file>

<file path=xl/sharedStrings.xml><?xml version="1.0" encoding="utf-8"?>
<sst xmlns="http://schemas.openxmlformats.org/spreadsheetml/2006/main" count="35" uniqueCount="31">
  <si>
    <r>
      <t xml:space="preserve">Post-Doctoral Fellows Non-Union </t>
    </r>
    <r>
      <rPr>
        <sz val="10"/>
        <color theme="1"/>
        <rFont val="Arial"/>
        <family val="2"/>
      </rPr>
      <t>(PDF)</t>
    </r>
  </si>
  <si>
    <t>All Funds</t>
  </si>
  <si>
    <t>Employee group assumptions</t>
  </si>
  <si>
    <t>Employer EI rate:</t>
  </si>
  <si>
    <t>Health &amp; Dental participation:</t>
  </si>
  <si>
    <t>Family</t>
  </si>
  <si>
    <t>Single</t>
  </si>
  <si>
    <t>Life insurance coverage (x earnings):</t>
  </si>
  <si>
    <t>Life insurance maximum insured earnings:</t>
  </si>
  <si>
    <t>Employer pension/group RRSP contributions:</t>
  </si>
  <si>
    <t>Pension contribution to YMPE</t>
  </si>
  <si>
    <t>Pension contribution to ITA max</t>
  </si>
  <si>
    <t>ITA max</t>
  </si>
  <si>
    <t>Employer contribution rate</t>
  </si>
  <si>
    <t>Benefits Surcharge</t>
  </si>
  <si>
    <t>PRB Surcharge</t>
  </si>
  <si>
    <t>WSIB NEER Surcharge</t>
  </si>
  <si>
    <t>Salary Continuance</t>
  </si>
  <si>
    <t>Back to Index</t>
  </si>
  <si>
    <t>Annual Salary</t>
  </si>
  <si>
    <t>Rate</t>
  </si>
  <si>
    <t>Total Cost</t>
  </si>
  <si>
    <t>CPP</t>
  </si>
  <si>
    <t>EI</t>
  </si>
  <si>
    <t>EHT</t>
  </si>
  <si>
    <t>WSIB</t>
  </si>
  <si>
    <t>Pension</t>
  </si>
  <si>
    <t>Major Medical</t>
  </si>
  <si>
    <t>Dental</t>
  </si>
  <si>
    <t>Life Insurance</t>
  </si>
  <si>
    <t>Travel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</si>
</sst>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5" formatCode="0.00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3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" fillId="0" borderId="0" applyNumberFormat="0" applyFill="0" applyBorder="0" applyAlignment="0" applyProtection="0"/>
  </cellStyleXfs>
  <cellXfs count="25">
    <xf numFmtId="3" fontId="0" fillId="0" borderId="0" xfId="0"/>
    <xf numFmtId="3" fontId="2" fillId="0" borderId="0" xfId="0" applyFont="1" applyFill="1"/>
    <xf numFmtId="3" fontId="0" fillId="0" borderId="0" xfId="0" applyFill="1"/>
    <xf numFmtId="3" fontId="0" fillId="0" borderId="0" xfId="0" applyFill="1" applyBorder="1"/>
    <xf numFmtId="3" fontId="3" fillId="0" borderId="1" xfId="0" applyFont="1" applyFill="1" applyBorder="1"/>
    <xf numFmtId="3" fontId="0" fillId="0" borderId="1" xfId="0" applyFill="1" applyBorder="1"/>
    <xf numFmtId="3" fontId="3" fillId="0" borderId="0" xfId="0" applyFont="1" applyFill="1" applyAlignment="1">
      <alignment horizontal="right"/>
    </xf>
    <xf numFmtId="164" fontId="0" fillId="0" borderId="0" xfId="1" applyNumberFormat="1" applyFont="1" applyFill="1"/>
    <xf numFmtId="9" fontId="0" fillId="0" borderId="0" xfId="2" applyFont="1" applyFill="1"/>
    <xf numFmtId="9" fontId="0" fillId="0" borderId="0" xfId="0" applyNumberFormat="1" applyFill="1"/>
    <xf numFmtId="4" fontId="0" fillId="0" borderId="0" xfId="0" applyNumberFormat="1" applyFill="1"/>
    <xf numFmtId="3" fontId="0" fillId="0" borderId="0" xfId="0" applyFill="1" applyAlignment="1">
      <alignment wrapText="1"/>
    </xf>
    <xf numFmtId="3" fontId="4" fillId="0" borderId="2" xfId="0" applyFont="1" applyFill="1" applyBorder="1" applyAlignment="1">
      <alignment horizontal="center" wrapText="1"/>
    </xf>
    <xf numFmtId="3" fontId="4" fillId="0" borderId="0" xfId="0" applyFont="1" applyFill="1" applyBorder="1" applyAlignment="1">
      <alignment horizontal="center" wrapText="1"/>
    </xf>
    <xf numFmtId="3" fontId="4" fillId="0" borderId="0" xfId="0" applyFont="1" applyFill="1" applyAlignment="1">
      <alignment wrapText="1"/>
    </xf>
    <xf numFmtId="3" fontId="0" fillId="0" borderId="0" xfId="0" applyFill="1" applyBorder="1" applyAlignment="1">
      <alignment wrapText="1"/>
    </xf>
    <xf numFmtId="10" fontId="0" fillId="0" borderId="0" xfId="2" applyNumberFormat="1" applyFont="1" applyFill="1"/>
    <xf numFmtId="165" fontId="0" fillId="0" borderId="0" xfId="2" applyNumberFormat="1" applyFont="1" applyFill="1"/>
    <xf numFmtId="3" fontId="6" fillId="0" borderId="0" xfId="3" applyFont="1" applyFill="1"/>
    <xf numFmtId="3" fontId="7" fillId="0" borderId="2" xfId="0" applyFont="1" applyFill="1" applyBorder="1" applyAlignment="1">
      <alignment horizontal="center" wrapText="1"/>
    </xf>
    <xf numFmtId="3" fontId="0" fillId="0" borderId="0" xfId="0" applyFill="1" applyBorder="1" applyAlignment="1">
      <alignment horizontal="center" wrapText="1"/>
    </xf>
    <xf numFmtId="3" fontId="0" fillId="0" borderId="0" xfId="0" applyFill="1" applyAlignment="1">
      <alignment horizontal="center" wrapText="1"/>
    </xf>
    <xf numFmtId="3" fontId="8" fillId="0" borderId="0" xfId="0" applyFont="1" applyFill="1" applyAlignment="1">
      <alignment horizontal="left"/>
    </xf>
    <xf numFmtId="10" fontId="0" fillId="0" borderId="1" xfId="2" applyNumberFormat="1" applyFont="1" applyFill="1" applyBorder="1"/>
    <xf numFmtId="3" fontId="0" fillId="2" borderId="0" xfId="0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nefit%20Rates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F All Funds (2)"/>
      <sheetName val="Index"/>
      <sheetName val="Benefit Cost Matrix"/>
      <sheetName val="Global Assumptions"/>
      <sheetName val="MFF 20 &amp; 45"/>
      <sheetName val="MFF 30"/>
      <sheetName val="TMG 20 &amp; 45"/>
      <sheetName val="TMG 30"/>
      <sheetName val="UF1 20 &amp; 45"/>
      <sheetName val="UF1 30"/>
      <sheetName val="ESA All Funds"/>
      <sheetName val="UF3 All Funds"/>
      <sheetName val="UF4 All Funds"/>
      <sheetName val="MFL 20 &amp; 45"/>
      <sheetName val="MFL 30"/>
      <sheetName val="MUL All Funds"/>
      <sheetName val="CFA All Funds"/>
      <sheetName val="CLF All Funds"/>
      <sheetName val="CLS All Funds"/>
      <sheetName val="CP1 All Funds"/>
      <sheetName val="CP2 All Funds"/>
      <sheetName val="CPM All Funds"/>
      <sheetName val="CP3 All Funds"/>
      <sheetName val="PDF All Funds"/>
      <sheetName val="HSP All Funds"/>
      <sheetName val="MCH All Funds"/>
      <sheetName val="OPE All Funds"/>
      <sheetName val="OPM UF5 All Funds"/>
      <sheetName val="OMC All Funds"/>
      <sheetName val="SAA 20 &amp; 45"/>
      <sheetName val="SAA 30"/>
      <sheetName val="SAO 20 &amp; 45"/>
      <sheetName val="SAO 30"/>
      <sheetName val="RAA 20 &amp; 45"/>
      <sheetName val="RAA 30"/>
      <sheetName val="CVA All Funds"/>
      <sheetName val="ZAC All Funds"/>
    </sheetNames>
    <sheetDataSet>
      <sheetData sheetId="0"/>
      <sheetData sheetId="1"/>
      <sheetData sheetId="2"/>
      <sheetData sheetId="3">
        <row r="4">
          <cell r="D4" t="str">
            <v>FY20 Projection</v>
          </cell>
          <cell r="E4" t="str">
            <v>FY21 Budget</v>
          </cell>
          <cell r="F4" t="str">
            <v>FY22 Plan</v>
          </cell>
          <cell r="G4" t="str">
            <v>FY23 Plan</v>
          </cell>
        </row>
        <row r="7">
          <cell r="D7">
            <v>57400</v>
          </cell>
          <cell r="E7">
            <v>60100</v>
          </cell>
          <cell r="F7">
            <v>61900</v>
          </cell>
          <cell r="G7">
            <v>63700</v>
          </cell>
        </row>
        <row r="8">
          <cell r="D8">
            <v>57400</v>
          </cell>
          <cell r="E8">
            <v>60100</v>
          </cell>
          <cell r="F8">
            <v>61900</v>
          </cell>
          <cell r="G8">
            <v>63700</v>
          </cell>
        </row>
        <row r="9">
          <cell r="D9">
            <v>3500</v>
          </cell>
          <cell r="E9">
            <v>3500</v>
          </cell>
          <cell r="F9">
            <v>3500</v>
          </cell>
          <cell r="G9">
            <v>3500</v>
          </cell>
        </row>
        <row r="10">
          <cell r="D10">
            <v>5.3499999999999999E-2</v>
          </cell>
          <cell r="E10">
            <v>5.5500000000000001E-2</v>
          </cell>
          <cell r="F10">
            <v>5.7500000000000002E-2</v>
          </cell>
          <cell r="G10">
            <v>5.9499999999999997E-2</v>
          </cell>
        </row>
        <row r="11">
          <cell r="D11">
            <v>0.04</v>
          </cell>
          <cell r="E11">
            <v>0.04</v>
          </cell>
          <cell r="F11">
            <v>0.04</v>
          </cell>
          <cell r="G11">
            <v>0.04</v>
          </cell>
        </row>
        <row r="12">
          <cell r="D12">
            <v>53100</v>
          </cell>
          <cell r="E12">
            <v>54500</v>
          </cell>
          <cell r="F12">
            <v>55900</v>
          </cell>
          <cell r="G12">
            <v>57300</v>
          </cell>
        </row>
        <row r="13">
          <cell r="D13">
            <v>1.6199999999999999E-2</v>
          </cell>
          <cell r="E13">
            <v>1.6199999999999999E-2</v>
          </cell>
          <cell r="F13">
            <v>1.6199999999999999E-2</v>
          </cell>
          <cell r="G13">
            <v>1.6199999999999999E-2</v>
          </cell>
        </row>
        <row r="14">
          <cell r="D14">
            <v>1.95E-2</v>
          </cell>
          <cell r="E14">
            <v>1.95E-2</v>
          </cell>
          <cell r="F14">
            <v>1.95E-2</v>
          </cell>
          <cell r="G14">
            <v>1.95E-2</v>
          </cell>
        </row>
        <row r="15">
          <cell r="D15">
            <v>3.5999999999999999E-3</v>
          </cell>
          <cell r="E15">
            <v>3.5999999999999999E-3</v>
          </cell>
          <cell r="F15">
            <v>3.5999999999999999E-3</v>
          </cell>
          <cell r="G15">
            <v>3.5999999999999999E-3</v>
          </cell>
        </row>
        <row r="16">
          <cell r="D16">
            <v>92600</v>
          </cell>
          <cell r="E16">
            <v>95000</v>
          </cell>
          <cell r="F16">
            <v>97500</v>
          </cell>
          <cell r="G16">
            <v>100100</v>
          </cell>
        </row>
        <row r="17">
          <cell r="D17">
            <v>168498</v>
          </cell>
          <cell r="E17">
            <v>176400</v>
          </cell>
          <cell r="F17">
            <v>181700</v>
          </cell>
          <cell r="G17">
            <v>187000</v>
          </cell>
        </row>
        <row r="21">
          <cell r="D21">
            <v>2654.6400000000003</v>
          </cell>
          <cell r="E21">
            <v>2734.2792000000004</v>
          </cell>
          <cell r="F21">
            <v>2816.3075760000006</v>
          </cell>
          <cell r="G21">
            <v>2900.7968032800009</v>
          </cell>
        </row>
        <row r="22">
          <cell r="D22">
            <v>1192.3200000000002</v>
          </cell>
          <cell r="E22">
            <v>1228.0896000000002</v>
          </cell>
          <cell r="F22">
            <v>1264.9322880000002</v>
          </cell>
          <cell r="G22">
            <v>1302.8802566400002</v>
          </cell>
        </row>
        <row r="25">
          <cell r="D25">
            <v>9.6000000000000002E-2</v>
          </cell>
          <cell r="E25">
            <v>9.6000000000000002E-2</v>
          </cell>
          <cell r="F25">
            <v>9.6000000000000002E-2</v>
          </cell>
          <cell r="G25">
            <v>9.6000000000000002E-2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0"/>
  <sheetViews>
    <sheetView tabSelected="1" workbookViewId="0">
      <pane xSplit="1" ySplit="15" topLeftCell="B100" activePane="bottomRight" state="frozen"/>
      <selection activeCell="O1" sqref="O1:O1048576"/>
      <selection pane="topRight" activeCell="O1" sqref="O1:O1048576"/>
      <selection pane="bottomLeft" activeCell="O1" sqref="O1:O1048576"/>
      <selection pane="bottomRight" activeCell="C105" sqref="C105"/>
    </sheetView>
  </sheetViews>
  <sheetFormatPr defaultColWidth="10.7109375" defaultRowHeight="12.75" x14ac:dyDescent="0.2"/>
  <cols>
    <col min="1" max="15" width="10.7109375" style="2"/>
    <col min="16" max="16" width="11.28515625" style="2" customWidth="1"/>
    <col min="17" max="17" width="2.7109375" style="3" customWidth="1"/>
    <col min="18" max="16384" width="10.7109375" style="2"/>
  </cols>
  <sheetData>
    <row r="1" spans="1:17" ht="18" x14ac:dyDescent="0.25">
      <c r="A1" s="1" t="s">
        <v>0</v>
      </c>
    </row>
    <row r="2" spans="1:17" ht="13.5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">
      <c r="C3" s="6" t="s">
        <v>2</v>
      </c>
      <c r="D3" s="2" t="s">
        <v>3</v>
      </c>
      <c r="H3" s="7">
        <v>1.4</v>
      </c>
    </row>
    <row r="4" spans="1:17" x14ac:dyDescent="0.2">
      <c r="D4" s="2" t="s">
        <v>4</v>
      </c>
      <c r="G4" s="2" t="s">
        <v>5</v>
      </c>
      <c r="H4" s="8">
        <v>0.56999999999999995</v>
      </c>
      <c r="I4" s="9"/>
    </row>
    <row r="5" spans="1:17" x14ac:dyDescent="0.2">
      <c r="G5" s="2" t="s">
        <v>6</v>
      </c>
      <c r="H5" s="8">
        <v>0.41</v>
      </c>
      <c r="I5" s="8"/>
    </row>
    <row r="6" spans="1:17" x14ac:dyDescent="0.2">
      <c r="D6" s="2" t="s">
        <v>7</v>
      </c>
      <c r="H6" s="10">
        <v>1.75</v>
      </c>
    </row>
    <row r="7" spans="1:17" x14ac:dyDescent="0.2">
      <c r="D7" s="2" t="s">
        <v>8</v>
      </c>
      <c r="H7" s="2">
        <v>100000</v>
      </c>
    </row>
    <row r="8" spans="1:17" x14ac:dyDescent="0.2">
      <c r="D8" s="2" t="s">
        <v>9</v>
      </c>
    </row>
    <row r="9" spans="1:17" s="11" customFormat="1" ht="39" thickBot="1" x14ac:dyDescent="0.25">
      <c r="D9" s="12" t="s">
        <v>10</v>
      </c>
      <c r="E9" s="12" t="s">
        <v>11</v>
      </c>
      <c r="F9" s="12" t="s">
        <v>12</v>
      </c>
      <c r="G9" s="12" t="s">
        <v>13</v>
      </c>
      <c r="H9" s="13"/>
      <c r="I9" s="13"/>
      <c r="J9" s="13"/>
      <c r="K9" s="14"/>
      <c r="L9" s="14"/>
      <c r="M9" s="12" t="s">
        <v>14</v>
      </c>
      <c r="N9" s="12" t="s">
        <v>15</v>
      </c>
      <c r="O9" s="12" t="s">
        <v>16</v>
      </c>
      <c r="P9" s="12" t="s">
        <v>17</v>
      </c>
      <c r="Q9" s="15"/>
    </row>
    <row r="10" spans="1:17" x14ac:dyDescent="0.2">
      <c r="C10" s="6" t="str">
        <f>+'[1]Global Assumptions'!D4</f>
        <v>FY20 Projection</v>
      </c>
      <c r="D10" s="16">
        <v>0</v>
      </c>
      <c r="E10" s="16">
        <v>0</v>
      </c>
      <c r="F10" s="2">
        <f>+'[1]Global Assumptions'!$D$17</f>
        <v>168498</v>
      </c>
      <c r="G10" s="8">
        <v>0</v>
      </c>
      <c r="M10" s="16">
        <v>0</v>
      </c>
      <c r="N10" s="16">
        <v>0</v>
      </c>
      <c r="O10" s="17">
        <v>5.0000000000000002E-5</v>
      </c>
      <c r="P10" s="16">
        <v>0</v>
      </c>
    </row>
    <row r="11" spans="1:17" x14ac:dyDescent="0.2">
      <c r="C11" s="6" t="str">
        <f>+'[1]Global Assumptions'!E4</f>
        <v>FY21 Budget</v>
      </c>
      <c r="D11" s="16">
        <v>0</v>
      </c>
      <c r="E11" s="16">
        <v>0</v>
      </c>
      <c r="F11" s="2">
        <f>+'[1]Global Assumptions'!$E$17</f>
        <v>176400</v>
      </c>
      <c r="G11" s="8">
        <v>0</v>
      </c>
      <c r="M11" s="16">
        <v>0</v>
      </c>
      <c r="N11" s="16">
        <v>0</v>
      </c>
      <c r="O11" s="17">
        <v>0</v>
      </c>
      <c r="P11" s="16">
        <v>0</v>
      </c>
    </row>
    <row r="12" spans="1:17" x14ac:dyDescent="0.2">
      <c r="C12" s="6" t="str">
        <f>+'[1]Global Assumptions'!F4</f>
        <v>FY22 Plan</v>
      </c>
      <c r="D12" s="16">
        <v>0</v>
      </c>
      <c r="E12" s="16">
        <v>0</v>
      </c>
      <c r="F12" s="2">
        <f>+'[1]Global Assumptions'!$F$17</f>
        <v>181700</v>
      </c>
      <c r="G12" s="8">
        <v>0</v>
      </c>
      <c r="M12" s="16">
        <v>0</v>
      </c>
      <c r="N12" s="16">
        <v>0</v>
      </c>
      <c r="O12" s="17">
        <v>0</v>
      </c>
      <c r="P12" s="16">
        <v>0</v>
      </c>
    </row>
    <row r="13" spans="1:17" x14ac:dyDescent="0.2">
      <c r="C13" s="6" t="str">
        <f>+'[1]Global Assumptions'!G4</f>
        <v>FY23 Plan</v>
      </c>
      <c r="D13" s="16">
        <v>0</v>
      </c>
      <c r="E13" s="16">
        <v>0</v>
      </c>
      <c r="F13" s="2">
        <f>+'[1]Global Assumptions'!$G$17</f>
        <v>187000</v>
      </c>
      <c r="G13" s="8">
        <v>0</v>
      </c>
      <c r="M13" s="16">
        <v>0</v>
      </c>
      <c r="N13" s="16">
        <v>0</v>
      </c>
      <c r="O13" s="17">
        <v>0</v>
      </c>
      <c r="P13" s="16">
        <v>0</v>
      </c>
    </row>
    <row r="14" spans="1:17" x14ac:dyDescent="0.2">
      <c r="A14" s="18" t="s">
        <v>18</v>
      </c>
    </row>
    <row r="15" spans="1:17" s="21" customFormat="1" ht="26.25" thickBot="1" x14ac:dyDescent="0.25">
      <c r="A15" s="12" t="s">
        <v>19</v>
      </c>
      <c r="B15" s="12" t="s">
        <v>20</v>
      </c>
      <c r="C15" s="12" t="s">
        <v>21</v>
      </c>
      <c r="D15" s="12" t="s">
        <v>22</v>
      </c>
      <c r="E15" s="12" t="s">
        <v>23</v>
      </c>
      <c r="F15" s="19" t="s">
        <v>24</v>
      </c>
      <c r="G15" s="12" t="s">
        <v>25</v>
      </c>
      <c r="H15" s="12" t="s">
        <v>26</v>
      </c>
      <c r="I15" s="12" t="s">
        <v>27</v>
      </c>
      <c r="J15" s="12" t="s">
        <v>28</v>
      </c>
      <c r="K15" s="12" t="s">
        <v>29</v>
      </c>
      <c r="L15" s="12" t="s">
        <v>30</v>
      </c>
      <c r="M15" s="12" t="s">
        <v>14</v>
      </c>
      <c r="N15" s="12" t="s">
        <v>15</v>
      </c>
      <c r="O15" s="12" t="s">
        <v>16</v>
      </c>
      <c r="P15" s="12" t="s">
        <v>17</v>
      </c>
      <c r="Q15" s="20"/>
    </row>
    <row r="16" spans="1:17" ht="15.75" x14ac:dyDescent="0.25">
      <c r="A16" s="22" t="str">
        <f>+'[1]Global Assumptions'!D4</f>
        <v>FY20 Projection</v>
      </c>
    </row>
    <row r="17" spans="1:16" x14ac:dyDescent="0.2">
      <c r="A17" s="2">
        <v>20000</v>
      </c>
      <c r="B17" s="16">
        <f t="shared" ref="B17:B53" si="0">+C17/A17</f>
        <v>0.19240352144</v>
      </c>
      <c r="C17" s="2">
        <f t="shared" ref="C17:C53" si="1">SUM(D17:P17)</f>
        <v>3848.0704288000002</v>
      </c>
      <c r="D17" s="2">
        <f>IF((A17+K17)&lt;'[1]Global Assumptions'!$D$7,((A17+K17)-'[1]Global Assumptions'!$D$9)*'[1]Global Assumptions'!$D$10,(('[1]Global Assumptions'!$D$7-'[1]Global Assumptions'!$D$9)*'[1]Global Assumptions'!$D$10)+IF((A17+K17)&lt;'[1]Global Assumptions'!$D$8,((A17+K17)-'[1]Global Assumptions'!$D$7)*'[1]Global Assumptions'!$D$11,('[1]Global Assumptions'!$D$8-'[1]Global Assumptions'!$D$7)*'[1]Global Assumptions'!$D$11))</f>
        <v>885.07968960000005</v>
      </c>
      <c r="E17" s="2">
        <f>IF(A17&lt;'[1]Global Assumptions'!$D$12,A17*'[1]Global Assumptions'!$D$13*$H$3,'[1]Global Assumptions'!$D$12*'[1]Global Assumptions'!$D$13*$H$3)</f>
        <v>453.59999999999997</v>
      </c>
      <c r="F17" s="2">
        <f>(A17+K17)*'[1]Global Assumptions'!$D$14</f>
        <v>390.84913920000002</v>
      </c>
      <c r="G17" s="2">
        <f>IF(A17&lt;'[1]Global Assumptions'!$D$16,A17*'[1]Global Assumptions'!$D$15,'[1]Global Assumptions'!$D$16*'[1]Global Assumptions'!$D$15)</f>
        <v>72</v>
      </c>
      <c r="H17" s="2">
        <f>IF(A17&lt;'[1]Global Assumptions'!$D$7,A17*$D$10,IF(A17&lt;$F$10,(A17-'[1]Global Assumptions'!$D$7)*$E$10+'[1]Global Assumptions'!$D$7*$D$10,($F$10-'[1]Global Assumptions'!$D$7)*$E$10+'[1]Global Assumptions'!$D$7*$D$10))*$G$10</f>
        <v>0</v>
      </c>
      <c r="I17" s="2">
        <f>+'[1]Global Assumptions'!$D$21*$H$4+'[1]Global Assumptions'!$D$22*$H$5</f>
        <v>2001.9960000000001</v>
      </c>
      <c r="J17" s="2">
        <v>0</v>
      </c>
      <c r="K17" s="2">
        <f>IF(A17&lt;$H$7,A17*'[1]Global Assumptions'!$D$25/1000*$H$6*1.08*12,$H$7*'[1]Global Assumptions'!$D$25/1000*$H$6*1.08*12)</f>
        <v>43.5456</v>
      </c>
      <c r="L17" s="2">
        <v>0</v>
      </c>
      <c r="M17" s="2">
        <f t="shared" ref="M17:P36" si="2">+$A17*M$10</f>
        <v>0</v>
      </c>
      <c r="N17" s="2">
        <f t="shared" si="2"/>
        <v>0</v>
      </c>
      <c r="O17" s="2">
        <f t="shared" si="2"/>
        <v>1</v>
      </c>
      <c r="P17" s="2">
        <f t="shared" si="2"/>
        <v>0</v>
      </c>
    </row>
    <row r="18" spans="1:16" x14ac:dyDescent="0.2">
      <c r="A18" s="2">
        <v>25000</v>
      </c>
      <c r="B18" s="16">
        <f t="shared" si="0"/>
        <v>0.17425606144</v>
      </c>
      <c r="C18" s="2">
        <f t="shared" si="1"/>
        <v>4356.4015360000003</v>
      </c>
      <c r="D18" s="2">
        <f>IF((A18+K18)&lt;'[1]Global Assumptions'!$D$7,((A18+K18)-'[1]Global Assumptions'!$D$9)*'[1]Global Assumptions'!$D$10,(('[1]Global Assumptions'!$D$7-'[1]Global Assumptions'!$D$9)*'[1]Global Assumptions'!$D$10)+IF((A18+K18)&lt;'[1]Global Assumptions'!$D$8,((A18+K18)-'[1]Global Assumptions'!$D$7)*'[1]Global Assumptions'!$D$11,('[1]Global Assumptions'!$D$8-'[1]Global Assumptions'!$D$7)*'[1]Global Assumptions'!$D$11))</f>
        <v>1153.162112</v>
      </c>
      <c r="E18" s="2">
        <f>IF(A18&lt;'[1]Global Assumptions'!$D$12,A18*'[1]Global Assumptions'!$D$13*$H$3,'[1]Global Assumptions'!$D$12*'[1]Global Assumptions'!$D$13*$H$3)</f>
        <v>567</v>
      </c>
      <c r="F18" s="2">
        <f>(A18+K18)*'[1]Global Assumptions'!$D$14</f>
        <v>488.56142399999999</v>
      </c>
      <c r="G18" s="2">
        <f>IF(A18&lt;'[1]Global Assumptions'!$D$16,A18*'[1]Global Assumptions'!$D$15,'[1]Global Assumptions'!$D$16*'[1]Global Assumptions'!$D$15)</f>
        <v>90</v>
      </c>
      <c r="H18" s="2">
        <f>IF(A18&lt;'[1]Global Assumptions'!$D$7,A18*$D$10,IF(A18&lt;$F$10,(A18-'[1]Global Assumptions'!$D$7)*$E$10+'[1]Global Assumptions'!$D$7*$D$10,($F$10-'[1]Global Assumptions'!$D$7)*$E$10+'[1]Global Assumptions'!$D$7*$D$10))*$G$10</f>
        <v>0</v>
      </c>
      <c r="I18" s="2">
        <f>+'[1]Global Assumptions'!$D$21*$H$4+'[1]Global Assumptions'!$D$22*$H$5</f>
        <v>2001.9960000000001</v>
      </c>
      <c r="J18" s="2">
        <v>0</v>
      </c>
      <c r="K18" s="2">
        <f>IF(A18&lt;$H$7,A18*'[1]Global Assumptions'!$D$25/1000*$H$6*1.08*12,$H$7*'[1]Global Assumptions'!$D$25/1000*$H$6*1.08*12)</f>
        <v>54.432000000000002</v>
      </c>
      <c r="L18" s="2">
        <v>0</v>
      </c>
      <c r="M18" s="2">
        <f t="shared" si="2"/>
        <v>0</v>
      </c>
      <c r="N18" s="2">
        <f t="shared" si="2"/>
        <v>0</v>
      </c>
      <c r="O18" s="2">
        <f t="shared" si="2"/>
        <v>1.25</v>
      </c>
      <c r="P18" s="2">
        <f t="shared" si="2"/>
        <v>0</v>
      </c>
    </row>
    <row r="19" spans="1:16" x14ac:dyDescent="0.2">
      <c r="A19" s="2">
        <v>30000</v>
      </c>
      <c r="B19" s="16">
        <f t="shared" si="0"/>
        <v>0.16215775477333333</v>
      </c>
      <c r="C19" s="2">
        <f t="shared" si="1"/>
        <v>4864.7326432</v>
      </c>
      <c r="D19" s="2">
        <f>IF((A19+K19)&lt;'[1]Global Assumptions'!$D$7,((A19+K19)-'[1]Global Assumptions'!$D$9)*'[1]Global Assumptions'!$D$10,(('[1]Global Assumptions'!$D$7-'[1]Global Assumptions'!$D$9)*'[1]Global Assumptions'!$D$10)+IF((A19+K19)&lt;'[1]Global Assumptions'!$D$8,((A19+K19)-'[1]Global Assumptions'!$D$7)*'[1]Global Assumptions'!$D$11,('[1]Global Assumptions'!$D$8-'[1]Global Assumptions'!$D$7)*'[1]Global Assumptions'!$D$11))</f>
        <v>1421.2445344</v>
      </c>
      <c r="E19" s="2">
        <f>IF(A19&lt;'[1]Global Assumptions'!$D$12,A19*'[1]Global Assumptions'!$D$13*$H$3,'[1]Global Assumptions'!$D$12*'[1]Global Assumptions'!$D$13*$H$3)</f>
        <v>680.4</v>
      </c>
      <c r="F19" s="2">
        <f>(A19+K19)*'[1]Global Assumptions'!$D$14</f>
        <v>586.27370880000001</v>
      </c>
      <c r="G19" s="2">
        <f>IF(A19&lt;'[1]Global Assumptions'!$D$16,A19*'[1]Global Assumptions'!$D$15,'[1]Global Assumptions'!$D$16*'[1]Global Assumptions'!$D$15)</f>
        <v>108</v>
      </c>
      <c r="H19" s="2">
        <f>IF(A19&lt;'[1]Global Assumptions'!$D$7,A19*$D$10,IF(A19&lt;$F$10,(A19-'[1]Global Assumptions'!$D$7)*$E$10+'[1]Global Assumptions'!$D$7*$D$10,($F$10-'[1]Global Assumptions'!$D$7)*$E$10+'[1]Global Assumptions'!$D$7*$D$10))*$G$10</f>
        <v>0</v>
      </c>
      <c r="I19" s="2">
        <f>+'[1]Global Assumptions'!$D$21*$H$4+'[1]Global Assumptions'!$D$22*$H$5</f>
        <v>2001.9960000000001</v>
      </c>
      <c r="J19" s="2">
        <v>0</v>
      </c>
      <c r="K19" s="2">
        <f>IF(A19&lt;$H$7,A19*'[1]Global Assumptions'!$D$25/1000*$H$6*1.08*12,$H$7*'[1]Global Assumptions'!$D$25/1000*$H$6*1.08*12)</f>
        <v>65.318399999999997</v>
      </c>
      <c r="L19" s="2">
        <v>0</v>
      </c>
      <c r="M19" s="2">
        <f t="shared" si="2"/>
        <v>0</v>
      </c>
      <c r="N19" s="2">
        <f t="shared" si="2"/>
        <v>0</v>
      </c>
      <c r="O19" s="2">
        <f t="shared" si="2"/>
        <v>1.5</v>
      </c>
      <c r="P19" s="2">
        <f t="shared" si="2"/>
        <v>0</v>
      </c>
    </row>
    <row r="20" spans="1:16" x14ac:dyDescent="0.2">
      <c r="A20" s="2">
        <v>35000</v>
      </c>
      <c r="B20" s="16">
        <f t="shared" si="0"/>
        <v>0.15351610715428574</v>
      </c>
      <c r="C20" s="2">
        <f t="shared" si="1"/>
        <v>5373.0637504000006</v>
      </c>
      <c r="D20" s="2">
        <f>IF((A20+K20)&lt;'[1]Global Assumptions'!$D$7,((A20+K20)-'[1]Global Assumptions'!$D$9)*'[1]Global Assumptions'!$D$10,(('[1]Global Assumptions'!$D$7-'[1]Global Assumptions'!$D$9)*'[1]Global Assumptions'!$D$10)+IF((A20+K20)&lt;'[1]Global Assumptions'!$D$8,((A20+K20)-'[1]Global Assumptions'!$D$7)*'[1]Global Assumptions'!$D$11,('[1]Global Assumptions'!$D$8-'[1]Global Assumptions'!$D$7)*'[1]Global Assumptions'!$D$11))</f>
        <v>1689.3269567999998</v>
      </c>
      <c r="E20" s="2">
        <f>IF(A20&lt;'[1]Global Assumptions'!$D$12,A20*'[1]Global Assumptions'!$D$13*$H$3,'[1]Global Assumptions'!$D$12*'[1]Global Assumptions'!$D$13*$H$3)</f>
        <v>793.8</v>
      </c>
      <c r="F20" s="2">
        <f>(A20+K20)*'[1]Global Assumptions'!$D$14</f>
        <v>683.98599360000003</v>
      </c>
      <c r="G20" s="2">
        <f>IF(A20&lt;'[1]Global Assumptions'!$D$16,A20*'[1]Global Assumptions'!$D$15,'[1]Global Assumptions'!$D$16*'[1]Global Assumptions'!$D$15)</f>
        <v>126</v>
      </c>
      <c r="H20" s="2">
        <f>IF(A20&lt;'[1]Global Assumptions'!$D$7,A20*$D$10,IF(A20&lt;$F$10,(A20-'[1]Global Assumptions'!$D$7)*$E$10+'[1]Global Assumptions'!$D$7*$D$10,($F$10-'[1]Global Assumptions'!$D$7)*$E$10+'[1]Global Assumptions'!$D$7*$D$10))*$G$10</f>
        <v>0</v>
      </c>
      <c r="I20" s="2">
        <f>+'[1]Global Assumptions'!$D$21*$H$4+'[1]Global Assumptions'!$D$22*$H$5</f>
        <v>2001.9960000000001</v>
      </c>
      <c r="J20" s="2">
        <v>0</v>
      </c>
      <c r="K20" s="2">
        <f>IF(A20&lt;$H$7,A20*'[1]Global Assumptions'!$D$25/1000*$H$6*1.08*12,$H$7*'[1]Global Assumptions'!$D$25/1000*$H$6*1.08*12)</f>
        <v>76.204800000000006</v>
      </c>
      <c r="L20" s="2">
        <v>0</v>
      </c>
      <c r="M20" s="2">
        <f t="shared" si="2"/>
        <v>0</v>
      </c>
      <c r="N20" s="2">
        <f t="shared" si="2"/>
        <v>0</v>
      </c>
      <c r="O20" s="2">
        <f t="shared" si="2"/>
        <v>1.75</v>
      </c>
      <c r="P20" s="2">
        <f t="shared" si="2"/>
        <v>0</v>
      </c>
    </row>
    <row r="21" spans="1:16" x14ac:dyDescent="0.2">
      <c r="A21" s="2">
        <v>40000</v>
      </c>
      <c r="B21" s="16">
        <f t="shared" si="0"/>
        <v>0.14703487144000002</v>
      </c>
      <c r="C21" s="2">
        <f t="shared" si="1"/>
        <v>5881.3948576000003</v>
      </c>
      <c r="D21" s="2">
        <f>IF((A21+K21)&lt;'[1]Global Assumptions'!$D$7,((A21+K21)-'[1]Global Assumptions'!$D$9)*'[1]Global Assumptions'!$D$10,(('[1]Global Assumptions'!$D$7-'[1]Global Assumptions'!$D$9)*'[1]Global Assumptions'!$D$10)+IF((A21+K21)&lt;'[1]Global Assumptions'!$D$8,((A21+K21)-'[1]Global Assumptions'!$D$7)*'[1]Global Assumptions'!$D$11,('[1]Global Assumptions'!$D$8-'[1]Global Assumptions'!$D$7)*'[1]Global Assumptions'!$D$11))</f>
        <v>1957.4093792000001</v>
      </c>
      <c r="E21" s="2">
        <f>IF(A21&lt;'[1]Global Assumptions'!$D$12,A21*'[1]Global Assumptions'!$D$13*$H$3,'[1]Global Assumptions'!$D$12*'[1]Global Assumptions'!$D$13*$H$3)</f>
        <v>907.19999999999993</v>
      </c>
      <c r="F21" s="2">
        <f>(A21+K21)*'[1]Global Assumptions'!$D$14</f>
        <v>781.69827840000005</v>
      </c>
      <c r="G21" s="2">
        <f>IF(A21&lt;'[1]Global Assumptions'!$D$16,A21*'[1]Global Assumptions'!$D$15,'[1]Global Assumptions'!$D$16*'[1]Global Assumptions'!$D$15)</f>
        <v>144</v>
      </c>
      <c r="H21" s="2">
        <f>IF(A21&lt;'[1]Global Assumptions'!$D$7,A21*$D$10,IF(A21&lt;$F$10,(A21-'[1]Global Assumptions'!$D$7)*$E$10+'[1]Global Assumptions'!$D$7*$D$10,($F$10-'[1]Global Assumptions'!$D$7)*$E$10+'[1]Global Assumptions'!$D$7*$D$10))*$G$10</f>
        <v>0</v>
      </c>
      <c r="I21" s="2">
        <f>+'[1]Global Assumptions'!$D$21*$H$4+'[1]Global Assumptions'!$D$22*$H$5</f>
        <v>2001.9960000000001</v>
      </c>
      <c r="J21" s="2">
        <v>0</v>
      </c>
      <c r="K21" s="2">
        <f>IF(A21&lt;$H$7,A21*'[1]Global Assumptions'!$D$25/1000*$H$6*1.08*12,$H$7*'[1]Global Assumptions'!$D$25/1000*$H$6*1.08*12)</f>
        <v>87.091200000000001</v>
      </c>
      <c r="L21" s="2">
        <v>0</v>
      </c>
      <c r="M21" s="2">
        <f t="shared" si="2"/>
        <v>0</v>
      </c>
      <c r="N21" s="2">
        <f t="shared" si="2"/>
        <v>0</v>
      </c>
      <c r="O21" s="2">
        <f t="shared" si="2"/>
        <v>2</v>
      </c>
      <c r="P21" s="2">
        <f t="shared" si="2"/>
        <v>0</v>
      </c>
    </row>
    <row r="22" spans="1:16" x14ac:dyDescent="0.2">
      <c r="A22" s="2">
        <v>45000</v>
      </c>
      <c r="B22" s="16">
        <f t="shared" si="0"/>
        <v>0.14199391032888889</v>
      </c>
      <c r="C22" s="2">
        <f t="shared" si="1"/>
        <v>6389.7259647999999</v>
      </c>
      <c r="D22" s="2">
        <f>IF((A22+K22)&lt;'[1]Global Assumptions'!$D$7,((A22+K22)-'[1]Global Assumptions'!$D$9)*'[1]Global Assumptions'!$D$10,(('[1]Global Assumptions'!$D$7-'[1]Global Assumptions'!$D$9)*'[1]Global Assumptions'!$D$10)+IF((A22+K22)&lt;'[1]Global Assumptions'!$D$8,((A22+K22)-'[1]Global Assumptions'!$D$7)*'[1]Global Assumptions'!$D$11,('[1]Global Assumptions'!$D$8-'[1]Global Assumptions'!$D$7)*'[1]Global Assumptions'!$D$11))</f>
        <v>2225.4918015999997</v>
      </c>
      <c r="E22" s="2">
        <f>IF(A22&lt;'[1]Global Assumptions'!$D$12,A22*'[1]Global Assumptions'!$D$13*$H$3,'[1]Global Assumptions'!$D$12*'[1]Global Assumptions'!$D$13*$H$3)</f>
        <v>1020.5999999999999</v>
      </c>
      <c r="F22" s="2">
        <f>(A22+K22)*'[1]Global Assumptions'!$D$14</f>
        <v>879.41056319999996</v>
      </c>
      <c r="G22" s="2">
        <f>IF(A22&lt;'[1]Global Assumptions'!$D$16,A22*'[1]Global Assumptions'!$D$15,'[1]Global Assumptions'!$D$16*'[1]Global Assumptions'!$D$15)</f>
        <v>162</v>
      </c>
      <c r="H22" s="2">
        <f>IF(A22&lt;'[1]Global Assumptions'!$D$7,A22*$D$10,IF(A22&lt;$F$10,(A22-'[1]Global Assumptions'!$D$7)*$E$10+'[1]Global Assumptions'!$D$7*$D$10,($F$10-'[1]Global Assumptions'!$D$7)*$E$10+'[1]Global Assumptions'!$D$7*$D$10))*$G$10</f>
        <v>0</v>
      </c>
      <c r="I22" s="2">
        <f>+'[1]Global Assumptions'!$D$21*$H$4+'[1]Global Assumptions'!$D$22*$H$5</f>
        <v>2001.9960000000001</v>
      </c>
      <c r="J22" s="2">
        <v>0</v>
      </c>
      <c r="K22" s="2">
        <f>IF(A22&lt;$H$7,A22*'[1]Global Assumptions'!$D$25/1000*$H$6*1.08*12,$H$7*'[1]Global Assumptions'!$D$25/1000*$H$6*1.08*12)</f>
        <v>97.977600000000024</v>
      </c>
      <c r="L22" s="2">
        <v>0</v>
      </c>
      <c r="M22" s="2">
        <f t="shared" si="2"/>
        <v>0</v>
      </c>
      <c r="N22" s="2">
        <f t="shared" si="2"/>
        <v>0</v>
      </c>
      <c r="O22" s="2">
        <f t="shared" si="2"/>
        <v>2.25</v>
      </c>
      <c r="P22" s="2">
        <f t="shared" si="2"/>
        <v>0</v>
      </c>
    </row>
    <row r="23" spans="1:16" x14ac:dyDescent="0.2">
      <c r="A23" s="2">
        <v>50000</v>
      </c>
      <c r="B23" s="16">
        <f t="shared" si="0"/>
        <v>0.13796114143999999</v>
      </c>
      <c r="C23" s="2">
        <f t="shared" si="1"/>
        <v>6898.0570719999996</v>
      </c>
      <c r="D23" s="2">
        <f>IF((A23+K23)&lt;'[1]Global Assumptions'!$D$7,((A23+K23)-'[1]Global Assumptions'!$D$9)*'[1]Global Assumptions'!$D$10,(('[1]Global Assumptions'!$D$7-'[1]Global Assumptions'!$D$9)*'[1]Global Assumptions'!$D$10)+IF((A23+K23)&lt;'[1]Global Assumptions'!$D$8,((A23+K23)-'[1]Global Assumptions'!$D$7)*'[1]Global Assumptions'!$D$11,('[1]Global Assumptions'!$D$8-'[1]Global Assumptions'!$D$7)*'[1]Global Assumptions'!$D$11))</f>
        <v>2493.574224</v>
      </c>
      <c r="E23" s="2">
        <f>IF(A23&lt;'[1]Global Assumptions'!$D$12,A23*'[1]Global Assumptions'!$D$13*$H$3,'[1]Global Assumptions'!$D$12*'[1]Global Assumptions'!$D$13*$H$3)</f>
        <v>1134</v>
      </c>
      <c r="F23" s="2">
        <f>(A23+K23)*'[1]Global Assumptions'!$D$14</f>
        <v>977.12284799999998</v>
      </c>
      <c r="G23" s="2">
        <f>IF(A23&lt;'[1]Global Assumptions'!$D$16,A23*'[1]Global Assumptions'!$D$15,'[1]Global Assumptions'!$D$16*'[1]Global Assumptions'!$D$15)</f>
        <v>180</v>
      </c>
      <c r="H23" s="2">
        <f>IF(A23&lt;'[1]Global Assumptions'!$D$7,A23*$D$10,IF(A23&lt;$F$10,(A23-'[1]Global Assumptions'!$D$7)*$E$10+'[1]Global Assumptions'!$D$7*$D$10,($F$10-'[1]Global Assumptions'!$D$7)*$E$10+'[1]Global Assumptions'!$D$7*$D$10))*$G$10</f>
        <v>0</v>
      </c>
      <c r="I23" s="2">
        <f>+'[1]Global Assumptions'!$D$21*$H$4+'[1]Global Assumptions'!$D$22*$H$5</f>
        <v>2001.9960000000001</v>
      </c>
      <c r="J23" s="2">
        <v>0</v>
      </c>
      <c r="K23" s="2">
        <f>IF(A23&lt;$H$7,A23*'[1]Global Assumptions'!$D$25/1000*$H$6*1.08*12,$H$7*'[1]Global Assumptions'!$D$25/1000*$H$6*1.08*12)</f>
        <v>108.864</v>
      </c>
      <c r="L23" s="2">
        <v>0</v>
      </c>
      <c r="M23" s="2">
        <f t="shared" si="2"/>
        <v>0</v>
      </c>
      <c r="N23" s="2">
        <f t="shared" si="2"/>
        <v>0</v>
      </c>
      <c r="O23" s="2">
        <f t="shared" si="2"/>
        <v>2.5</v>
      </c>
      <c r="P23" s="2">
        <f t="shared" si="2"/>
        <v>0</v>
      </c>
    </row>
    <row r="24" spans="1:16" x14ac:dyDescent="0.2">
      <c r="A24" s="2">
        <v>55000</v>
      </c>
      <c r="B24" s="16">
        <f t="shared" si="0"/>
        <v>0.13387811234909092</v>
      </c>
      <c r="C24" s="2">
        <f t="shared" si="1"/>
        <v>7363.2961791999996</v>
      </c>
      <c r="D24" s="2">
        <f>IF((A24+K24)&lt;'[1]Global Assumptions'!$D$7,((A24+K24)-'[1]Global Assumptions'!$D$9)*'[1]Global Assumptions'!$D$10,(('[1]Global Assumptions'!$D$7-'[1]Global Assumptions'!$D$9)*'[1]Global Assumptions'!$D$10)+IF((A24+K24)&lt;'[1]Global Assumptions'!$D$8,((A24+K24)-'[1]Global Assumptions'!$D$7)*'[1]Global Assumptions'!$D$11,('[1]Global Assumptions'!$D$8-'[1]Global Assumptions'!$D$7)*'[1]Global Assumptions'!$D$11))</f>
        <v>2761.6566463999998</v>
      </c>
      <c r="E24" s="2">
        <f>IF(A24&lt;'[1]Global Assumptions'!$D$12,A24*'[1]Global Assumptions'!$D$13*$H$3,'[1]Global Assumptions'!$D$12*'[1]Global Assumptions'!$D$13*$H$3)</f>
        <v>1204.3079999999998</v>
      </c>
      <c r="F24" s="2">
        <f>(A24+K24)*'[1]Global Assumptions'!$D$14</f>
        <v>1074.8351327999999</v>
      </c>
      <c r="G24" s="2">
        <f>IF(A24&lt;'[1]Global Assumptions'!$D$16,A24*'[1]Global Assumptions'!$D$15,'[1]Global Assumptions'!$D$16*'[1]Global Assumptions'!$D$15)</f>
        <v>198</v>
      </c>
      <c r="H24" s="2">
        <f>IF(A24&lt;'[1]Global Assumptions'!$D$7,A24*$D$10,IF(A24&lt;$F$10,(A24-'[1]Global Assumptions'!$D$7)*$E$10+'[1]Global Assumptions'!$D$7*$D$10,($F$10-'[1]Global Assumptions'!$D$7)*$E$10+'[1]Global Assumptions'!$D$7*$D$10))*$G$10</f>
        <v>0</v>
      </c>
      <c r="I24" s="2">
        <f>+'[1]Global Assumptions'!$D$21*$H$4+'[1]Global Assumptions'!$D$22*$H$5</f>
        <v>2001.9960000000001</v>
      </c>
      <c r="J24" s="2">
        <v>0</v>
      </c>
      <c r="K24" s="2">
        <f>IF(A24&lt;$H$7,A24*'[1]Global Assumptions'!$D$25/1000*$H$6*1.08*12,$H$7*'[1]Global Assumptions'!$D$25/1000*$H$6*1.08*12)</f>
        <v>119.75040000000001</v>
      </c>
      <c r="L24" s="2">
        <v>0</v>
      </c>
      <c r="M24" s="2">
        <f t="shared" si="2"/>
        <v>0</v>
      </c>
      <c r="N24" s="2">
        <f t="shared" si="2"/>
        <v>0</v>
      </c>
      <c r="O24" s="2">
        <f t="shared" si="2"/>
        <v>2.75</v>
      </c>
      <c r="P24" s="2">
        <f t="shared" si="2"/>
        <v>0</v>
      </c>
    </row>
    <row r="25" spans="1:16" x14ac:dyDescent="0.2">
      <c r="A25" s="2">
        <v>60000</v>
      </c>
      <c r="B25" s="16">
        <f t="shared" si="0"/>
        <v>0.12686897029333333</v>
      </c>
      <c r="C25" s="2">
        <f t="shared" si="1"/>
        <v>7612.1382175999997</v>
      </c>
      <c r="D25" s="2">
        <f>IF((A25+K25)&lt;'[1]Global Assumptions'!$D$7,((A25+K25)-'[1]Global Assumptions'!$D$9)*'[1]Global Assumptions'!$D$10,(('[1]Global Assumptions'!$D$7-'[1]Global Assumptions'!$D$9)*'[1]Global Assumptions'!$D$10)+IF((A25+K25)&lt;'[1]Global Assumptions'!$D$8,((A25+K25)-'[1]Global Assumptions'!$D$7)*'[1]Global Assumptions'!$D$11,('[1]Global Assumptions'!$D$8-'[1]Global Assumptions'!$D$7)*'[1]Global Assumptions'!$D$11))</f>
        <v>2883.65</v>
      </c>
      <c r="E25" s="2">
        <f>IF(A25&lt;'[1]Global Assumptions'!$D$12,A25*'[1]Global Assumptions'!$D$13*$H$3,'[1]Global Assumptions'!$D$12*'[1]Global Assumptions'!$D$13*$H$3)</f>
        <v>1204.3079999999998</v>
      </c>
      <c r="F25" s="2">
        <f>(A25+K25)*'[1]Global Assumptions'!$D$14</f>
        <v>1172.5474176</v>
      </c>
      <c r="G25" s="2">
        <f>IF(A25&lt;'[1]Global Assumptions'!$D$16,A25*'[1]Global Assumptions'!$D$15,'[1]Global Assumptions'!$D$16*'[1]Global Assumptions'!$D$15)</f>
        <v>216</v>
      </c>
      <c r="H25" s="2">
        <f>IF(A25&lt;'[1]Global Assumptions'!$D$7,A25*$D$10,IF(A25&lt;$F$10,(A25-'[1]Global Assumptions'!$D$7)*$E$10+'[1]Global Assumptions'!$D$7*$D$10,($F$10-'[1]Global Assumptions'!$D$7)*$E$10+'[1]Global Assumptions'!$D$7*$D$10))*$G$10</f>
        <v>0</v>
      </c>
      <c r="I25" s="2">
        <f>+'[1]Global Assumptions'!$D$21*$H$4+'[1]Global Assumptions'!$D$22*$H$5</f>
        <v>2001.9960000000001</v>
      </c>
      <c r="J25" s="2">
        <v>0</v>
      </c>
      <c r="K25" s="2">
        <f>IF(A25&lt;$H$7,A25*'[1]Global Assumptions'!$D$25/1000*$H$6*1.08*12,$H$7*'[1]Global Assumptions'!$D$25/1000*$H$6*1.08*12)</f>
        <v>130.63679999999999</v>
      </c>
      <c r="L25" s="2">
        <v>0</v>
      </c>
      <c r="M25" s="2">
        <f t="shared" si="2"/>
        <v>0</v>
      </c>
      <c r="N25" s="2">
        <f t="shared" si="2"/>
        <v>0</v>
      </c>
      <c r="O25" s="2">
        <f t="shared" si="2"/>
        <v>3</v>
      </c>
      <c r="P25" s="2">
        <f t="shared" si="2"/>
        <v>0</v>
      </c>
    </row>
    <row r="26" spans="1:16" x14ac:dyDescent="0.2">
      <c r="A26" s="2">
        <v>65000</v>
      </c>
      <c r="B26" s="16">
        <f t="shared" si="0"/>
        <v>0.11906133695999999</v>
      </c>
      <c r="C26" s="2">
        <f t="shared" si="1"/>
        <v>7738.9869023999991</v>
      </c>
      <c r="D26" s="2">
        <f>IF((A26+K26)&lt;'[1]Global Assumptions'!$D$7,((A26+K26)-'[1]Global Assumptions'!$D$9)*'[1]Global Assumptions'!$D$10,(('[1]Global Assumptions'!$D$7-'[1]Global Assumptions'!$D$9)*'[1]Global Assumptions'!$D$10)+IF((A26+K26)&lt;'[1]Global Assumptions'!$D$8,((A26+K26)-'[1]Global Assumptions'!$D$7)*'[1]Global Assumptions'!$D$11,('[1]Global Assumptions'!$D$8-'[1]Global Assumptions'!$D$7)*'[1]Global Assumptions'!$D$11))</f>
        <v>2883.65</v>
      </c>
      <c r="E26" s="2">
        <f>IF(A26&lt;'[1]Global Assumptions'!$D$12,A26*'[1]Global Assumptions'!$D$13*$H$3,'[1]Global Assumptions'!$D$12*'[1]Global Assumptions'!$D$13*$H$3)</f>
        <v>1204.3079999999998</v>
      </c>
      <c r="F26" s="2">
        <f>(A26+K26)*'[1]Global Assumptions'!$D$14</f>
        <v>1270.2597024000002</v>
      </c>
      <c r="G26" s="2">
        <f>IF(A26&lt;'[1]Global Assumptions'!$D$16,A26*'[1]Global Assumptions'!$D$15,'[1]Global Assumptions'!$D$16*'[1]Global Assumptions'!$D$15)</f>
        <v>234</v>
      </c>
      <c r="H26" s="2">
        <f>IF(A26&lt;'[1]Global Assumptions'!$D$7,A26*$D$10,IF(A26&lt;$F$10,(A26-'[1]Global Assumptions'!$D$7)*$E$10+'[1]Global Assumptions'!$D$7*$D$10,($F$10-'[1]Global Assumptions'!$D$7)*$E$10+'[1]Global Assumptions'!$D$7*$D$10))*$G$10</f>
        <v>0</v>
      </c>
      <c r="I26" s="2">
        <f>+'[1]Global Assumptions'!$D$21*$H$4+'[1]Global Assumptions'!$D$22*$H$5</f>
        <v>2001.9960000000001</v>
      </c>
      <c r="J26" s="2">
        <v>0</v>
      </c>
      <c r="K26" s="2">
        <f>IF(A26&lt;$H$7,A26*'[1]Global Assumptions'!$D$25/1000*$H$6*1.08*12,$H$7*'[1]Global Assumptions'!$D$25/1000*$H$6*1.08*12)</f>
        <v>141.52320000000003</v>
      </c>
      <c r="L26" s="2">
        <v>0</v>
      </c>
      <c r="M26" s="2">
        <f t="shared" si="2"/>
        <v>0</v>
      </c>
      <c r="N26" s="2">
        <f t="shared" si="2"/>
        <v>0</v>
      </c>
      <c r="O26" s="2">
        <f t="shared" si="2"/>
        <v>3.25</v>
      </c>
      <c r="P26" s="2">
        <f t="shared" si="2"/>
        <v>0</v>
      </c>
    </row>
    <row r="27" spans="1:16" x14ac:dyDescent="0.2">
      <c r="A27" s="2">
        <v>70000</v>
      </c>
      <c r="B27" s="16">
        <f t="shared" si="0"/>
        <v>0.11236907981714285</v>
      </c>
      <c r="C27" s="2">
        <f t="shared" si="1"/>
        <v>7865.8355871999993</v>
      </c>
      <c r="D27" s="2">
        <f>IF((A27+K27)&lt;'[1]Global Assumptions'!$D$7,((A27+K27)-'[1]Global Assumptions'!$D$9)*'[1]Global Assumptions'!$D$10,(('[1]Global Assumptions'!$D$7-'[1]Global Assumptions'!$D$9)*'[1]Global Assumptions'!$D$10)+IF((A27+K27)&lt;'[1]Global Assumptions'!$D$8,((A27+K27)-'[1]Global Assumptions'!$D$7)*'[1]Global Assumptions'!$D$11,('[1]Global Assumptions'!$D$8-'[1]Global Assumptions'!$D$7)*'[1]Global Assumptions'!$D$11))</f>
        <v>2883.65</v>
      </c>
      <c r="E27" s="2">
        <f>IF(A27&lt;'[1]Global Assumptions'!$D$12,A27*'[1]Global Assumptions'!$D$13*$H$3,'[1]Global Assumptions'!$D$12*'[1]Global Assumptions'!$D$13*$H$3)</f>
        <v>1204.3079999999998</v>
      </c>
      <c r="F27" s="2">
        <f>(A27+K27)*'[1]Global Assumptions'!$D$14</f>
        <v>1367.9719872000001</v>
      </c>
      <c r="G27" s="2">
        <f>IF(A27&lt;'[1]Global Assumptions'!$D$16,A27*'[1]Global Assumptions'!$D$15,'[1]Global Assumptions'!$D$16*'[1]Global Assumptions'!$D$15)</f>
        <v>252</v>
      </c>
      <c r="H27" s="2">
        <f>IF(A27&lt;'[1]Global Assumptions'!$D$7,A27*$D$10,IF(A27&lt;$F$10,(A27-'[1]Global Assumptions'!$D$7)*$E$10+'[1]Global Assumptions'!$D$7*$D$10,($F$10-'[1]Global Assumptions'!$D$7)*$E$10+'[1]Global Assumptions'!$D$7*$D$10))*$G$10</f>
        <v>0</v>
      </c>
      <c r="I27" s="2">
        <f>+'[1]Global Assumptions'!$D$21*$H$4+'[1]Global Assumptions'!$D$22*$H$5</f>
        <v>2001.9960000000001</v>
      </c>
      <c r="J27" s="2">
        <v>0</v>
      </c>
      <c r="K27" s="2">
        <f>IF(A27&lt;$H$7,A27*'[1]Global Assumptions'!$D$25/1000*$H$6*1.08*12,$H$7*'[1]Global Assumptions'!$D$25/1000*$H$6*1.08*12)</f>
        <v>152.40960000000001</v>
      </c>
      <c r="L27" s="2">
        <v>0</v>
      </c>
      <c r="M27" s="2">
        <f t="shared" si="2"/>
        <v>0</v>
      </c>
      <c r="N27" s="2">
        <f t="shared" si="2"/>
        <v>0</v>
      </c>
      <c r="O27" s="2">
        <f t="shared" si="2"/>
        <v>3.5</v>
      </c>
      <c r="P27" s="2">
        <f t="shared" si="2"/>
        <v>0</v>
      </c>
    </row>
    <row r="28" spans="1:16" x14ac:dyDescent="0.2">
      <c r="A28" s="2">
        <v>75000</v>
      </c>
      <c r="B28" s="16">
        <f t="shared" si="0"/>
        <v>0.10656912362666666</v>
      </c>
      <c r="C28" s="2">
        <f t="shared" si="1"/>
        <v>7992.6842719999995</v>
      </c>
      <c r="D28" s="2">
        <f>IF((A28+K28)&lt;'[1]Global Assumptions'!$D$7,((A28+K28)-'[1]Global Assumptions'!$D$9)*'[1]Global Assumptions'!$D$10,(('[1]Global Assumptions'!$D$7-'[1]Global Assumptions'!$D$9)*'[1]Global Assumptions'!$D$10)+IF((A28+K28)&lt;'[1]Global Assumptions'!$D$8,((A28+K28)-'[1]Global Assumptions'!$D$7)*'[1]Global Assumptions'!$D$11,('[1]Global Assumptions'!$D$8-'[1]Global Assumptions'!$D$7)*'[1]Global Assumptions'!$D$11))</f>
        <v>2883.65</v>
      </c>
      <c r="E28" s="2">
        <f>IF(A28&lt;'[1]Global Assumptions'!$D$12,A28*'[1]Global Assumptions'!$D$13*$H$3,'[1]Global Assumptions'!$D$12*'[1]Global Assumptions'!$D$13*$H$3)</f>
        <v>1204.3079999999998</v>
      </c>
      <c r="F28" s="2">
        <f>(A28+K28)*'[1]Global Assumptions'!$D$14</f>
        <v>1465.684272</v>
      </c>
      <c r="G28" s="2">
        <f>IF(A28&lt;'[1]Global Assumptions'!$D$16,A28*'[1]Global Assumptions'!$D$15,'[1]Global Assumptions'!$D$16*'[1]Global Assumptions'!$D$15)</f>
        <v>270</v>
      </c>
      <c r="H28" s="2">
        <f>IF(A28&lt;'[1]Global Assumptions'!$D$7,A28*$D$10,IF(A28&lt;$F$10,(A28-'[1]Global Assumptions'!$D$7)*$E$10+'[1]Global Assumptions'!$D$7*$D$10,($F$10-'[1]Global Assumptions'!$D$7)*$E$10+'[1]Global Assumptions'!$D$7*$D$10))*$G$10</f>
        <v>0</v>
      </c>
      <c r="I28" s="2">
        <f>+'[1]Global Assumptions'!$D$21*$H$4+'[1]Global Assumptions'!$D$22*$H$5</f>
        <v>2001.9960000000001</v>
      </c>
      <c r="J28" s="2">
        <v>0</v>
      </c>
      <c r="K28" s="2">
        <f>IF(A28&lt;$H$7,A28*'[1]Global Assumptions'!$D$25/1000*$H$6*1.08*12,$H$7*'[1]Global Assumptions'!$D$25/1000*$H$6*1.08*12)</f>
        <v>163.29599999999999</v>
      </c>
      <c r="L28" s="2">
        <v>0</v>
      </c>
      <c r="M28" s="2">
        <f t="shared" si="2"/>
        <v>0</v>
      </c>
      <c r="N28" s="2">
        <f t="shared" si="2"/>
        <v>0</v>
      </c>
      <c r="O28" s="2">
        <f t="shared" si="2"/>
        <v>3.75</v>
      </c>
      <c r="P28" s="2">
        <f t="shared" si="2"/>
        <v>0</v>
      </c>
    </row>
    <row r="29" spans="1:16" x14ac:dyDescent="0.2">
      <c r="A29" s="2">
        <v>80000</v>
      </c>
      <c r="B29" s="16">
        <f t="shared" si="0"/>
        <v>0.10149416196</v>
      </c>
      <c r="C29" s="2">
        <f t="shared" si="1"/>
        <v>8119.5329567999997</v>
      </c>
      <c r="D29" s="2">
        <f>IF((A29+K29)&lt;'[1]Global Assumptions'!$D$7,((A29+K29)-'[1]Global Assumptions'!$D$9)*'[1]Global Assumptions'!$D$10,(('[1]Global Assumptions'!$D$7-'[1]Global Assumptions'!$D$9)*'[1]Global Assumptions'!$D$10)+IF((A29+K29)&lt;'[1]Global Assumptions'!$D$8,((A29+K29)-'[1]Global Assumptions'!$D$7)*'[1]Global Assumptions'!$D$11,('[1]Global Assumptions'!$D$8-'[1]Global Assumptions'!$D$7)*'[1]Global Assumptions'!$D$11))</f>
        <v>2883.65</v>
      </c>
      <c r="E29" s="2">
        <f>IF(A29&lt;'[1]Global Assumptions'!$D$12,A29*'[1]Global Assumptions'!$D$13*$H$3,'[1]Global Assumptions'!$D$12*'[1]Global Assumptions'!$D$13*$H$3)</f>
        <v>1204.3079999999998</v>
      </c>
      <c r="F29" s="2">
        <f>(A29+K29)*'[1]Global Assumptions'!$D$14</f>
        <v>1563.3965568000001</v>
      </c>
      <c r="G29" s="2">
        <f>IF(A29&lt;'[1]Global Assumptions'!$D$16,A29*'[1]Global Assumptions'!$D$15,'[1]Global Assumptions'!$D$16*'[1]Global Assumptions'!$D$15)</f>
        <v>288</v>
      </c>
      <c r="H29" s="2">
        <f>IF(A29&lt;'[1]Global Assumptions'!$D$7,A29*$D$10,IF(A29&lt;$F$10,(A29-'[1]Global Assumptions'!$D$7)*$E$10+'[1]Global Assumptions'!$D$7*$D$10,($F$10-'[1]Global Assumptions'!$D$7)*$E$10+'[1]Global Assumptions'!$D$7*$D$10))*$G$10</f>
        <v>0</v>
      </c>
      <c r="I29" s="2">
        <f>+'[1]Global Assumptions'!$D$21*$H$4+'[1]Global Assumptions'!$D$22*$H$5</f>
        <v>2001.9960000000001</v>
      </c>
      <c r="J29" s="2">
        <v>0</v>
      </c>
      <c r="K29" s="2">
        <f>IF(A29&lt;$H$7,A29*'[1]Global Assumptions'!$D$25/1000*$H$6*1.08*12,$H$7*'[1]Global Assumptions'!$D$25/1000*$H$6*1.08*12)</f>
        <v>174.1824</v>
      </c>
      <c r="L29" s="2">
        <v>0</v>
      </c>
      <c r="M29" s="2">
        <f t="shared" si="2"/>
        <v>0</v>
      </c>
      <c r="N29" s="2">
        <f t="shared" si="2"/>
        <v>0</v>
      </c>
      <c r="O29" s="2">
        <f t="shared" si="2"/>
        <v>4</v>
      </c>
      <c r="P29" s="2">
        <f t="shared" si="2"/>
        <v>0</v>
      </c>
    </row>
    <row r="30" spans="1:16" x14ac:dyDescent="0.2">
      <c r="A30" s="2">
        <v>85000</v>
      </c>
      <c r="B30" s="16">
        <f t="shared" si="0"/>
        <v>9.7016254607058816E-2</v>
      </c>
      <c r="C30" s="2">
        <f t="shared" si="1"/>
        <v>8246.3816415999991</v>
      </c>
      <c r="D30" s="2">
        <f>IF((A30+K30)&lt;'[1]Global Assumptions'!$D$7,((A30+K30)-'[1]Global Assumptions'!$D$9)*'[1]Global Assumptions'!$D$10,(('[1]Global Assumptions'!$D$7-'[1]Global Assumptions'!$D$9)*'[1]Global Assumptions'!$D$10)+IF((A30+K30)&lt;'[1]Global Assumptions'!$D$8,((A30+K30)-'[1]Global Assumptions'!$D$7)*'[1]Global Assumptions'!$D$11,('[1]Global Assumptions'!$D$8-'[1]Global Assumptions'!$D$7)*'[1]Global Assumptions'!$D$11))</f>
        <v>2883.65</v>
      </c>
      <c r="E30" s="2">
        <f>IF(A30&lt;'[1]Global Assumptions'!$D$12,A30*'[1]Global Assumptions'!$D$13*$H$3,'[1]Global Assumptions'!$D$12*'[1]Global Assumptions'!$D$13*$H$3)</f>
        <v>1204.3079999999998</v>
      </c>
      <c r="F30" s="2">
        <f>(A30+K30)*'[1]Global Assumptions'!$D$14</f>
        <v>1661.1088415999998</v>
      </c>
      <c r="G30" s="2">
        <f>IF(A30&lt;'[1]Global Assumptions'!$D$16,A30*'[1]Global Assumptions'!$D$15,'[1]Global Assumptions'!$D$16*'[1]Global Assumptions'!$D$15)</f>
        <v>306</v>
      </c>
      <c r="H30" s="2">
        <f>IF(A30&lt;'[1]Global Assumptions'!$D$7,A30*$D$10,IF(A30&lt;$F$10,(A30-'[1]Global Assumptions'!$D$7)*$E$10+'[1]Global Assumptions'!$D$7*$D$10,($F$10-'[1]Global Assumptions'!$D$7)*$E$10+'[1]Global Assumptions'!$D$7*$D$10))*$G$10</f>
        <v>0</v>
      </c>
      <c r="I30" s="2">
        <f>+'[1]Global Assumptions'!$D$21*$H$4+'[1]Global Assumptions'!$D$22*$H$5</f>
        <v>2001.9960000000001</v>
      </c>
      <c r="J30" s="2">
        <v>0</v>
      </c>
      <c r="K30" s="2">
        <f>IF(A30&lt;$H$7,A30*'[1]Global Assumptions'!$D$25/1000*$H$6*1.08*12,$H$7*'[1]Global Assumptions'!$D$25/1000*$H$6*1.08*12)</f>
        <v>185.06880000000001</v>
      </c>
      <c r="L30" s="2">
        <v>0</v>
      </c>
      <c r="M30" s="2">
        <f t="shared" si="2"/>
        <v>0</v>
      </c>
      <c r="N30" s="2">
        <f t="shared" si="2"/>
        <v>0</v>
      </c>
      <c r="O30" s="2">
        <f t="shared" si="2"/>
        <v>4.25</v>
      </c>
      <c r="P30" s="2">
        <f t="shared" si="2"/>
        <v>0</v>
      </c>
    </row>
    <row r="31" spans="1:16" x14ac:dyDescent="0.2">
      <c r="A31" s="2">
        <v>90000</v>
      </c>
      <c r="B31" s="16">
        <f t="shared" si="0"/>
        <v>9.3035892515555552E-2</v>
      </c>
      <c r="C31" s="2">
        <f t="shared" si="1"/>
        <v>8373.2303264000002</v>
      </c>
      <c r="D31" s="2">
        <f>IF((A31+K31)&lt;'[1]Global Assumptions'!$D$7,((A31+K31)-'[1]Global Assumptions'!$D$9)*'[1]Global Assumptions'!$D$10,(('[1]Global Assumptions'!$D$7-'[1]Global Assumptions'!$D$9)*'[1]Global Assumptions'!$D$10)+IF((A31+K31)&lt;'[1]Global Assumptions'!$D$8,((A31+K31)-'[1]Global Assumptions'!$D$7)*'[1]Global Assumptions'!$D$11,('[1]Global Assumptions'!$D$8-'[1]Global Assumptions'!$D$7)*'[1]Global Assumptions'!$D$11))</f>
        <v>2883.65</v>
      </c>
      <c r="E31" s="2">
        <f>IF(A31&lt;'[1]Global Assumptions'!$D$12,A31*'[1]Global Assumptions'!$D$13*$H$3,'[1]Global Assumptions'!$D$12*'[1]Global Assumptions'!$D$13*$H$3)</f>
        <v>1204.3079999999998</v>
      </c>
      <c r="F31" s="2">
        <f>(A31+K31)*'[1]Global Assumptions'!$D$14</f>
        <v>1758.8211263999999</v>
      </c>
      <c r="G31" s="2">
        <f>IF(A31&lt;'[1]Global Assumptions'!$D$16,A31*'[1]Global Assumptions'!$D$15,'[1]Global Assumptions'!$D$16*'[1]Global Assumptions'!$D$15)</f>
        <v>324</v>
      </c>
      <c r="H31" s="2">
        <f>IF(A31&lt;'[1]Global Assumptions'!$D$7,A31*$D$10,IF(A31&lt;$F$10,(A31-'[1]Global Assumptions'!$D$7)*$E$10+'[1]Global Assumptions'!$D$7*$D$10,($F$10-'[1]Global Assumptions'!$D$7)*$E$10+'[1]Global Assumptions'!$D$7*$D$10))*$G$10</f>
        <v>0</v>
      </c>
      <c r="I31" s="2">
        <f>+'[1]Global Assumptions'!$D$21*$H$4+'[1]Global Assumptions'!$D$22*$H$5</f>
        <v>2001.9960000000001</v>
      </c>
      <c r="J31" s="2">
        <v>0</v>
      </c>
      <c r="K31" s="2">
        <f>IF(A31&lt;$H$7,A31*'[1]Global Assumptions'!$D$25/1000*$H$6*1.08*12,$H$7*'[1]Global Assumptions'!$D$25/1000*$H$6*1.08*12)</f>
        <v>195.95520000000005</v>
      </c>
      <c r="L31" s="2">
        <v>0</v>
      </c>
      <c r="M31" s="2">
        <f t="shared" si="2"/>
        <v>0</v>
      </c>
      <c r="N31" s="2">
        <f t="shared" si="2"/>
        <v>0</v>
      </c>
      <c r="O31" s="2">
        <f t="shared" si="2"/>
        <v>4.5</v>
      </c>
      <c r="P31" s="2">
        <f t="shared" si="2"/>
        <v>0</v>
      </c>
    </row>
    <row r="32" spans="1:16" x14ac:dyDescent="0.2">
      <c r="A32" s="2">
        <v>95000</v>
      </c>
      <c r="B32" s="16">
        <f t="shared" si="0"/>
        <v>8.9383568538947369E-2</v>
      </c>
      <c r="C32" s="2">
        <f t="shared" si="1"/>
        <v>8491.4390112000001</v>
      </c>
      <c r="D32" s="2">
        <f>IF((A32+K32)&lt;'[1]Global Assumptions'!$D$7,((A32+K32)-'[1]Global Assumptions'!$D$9)*'[1]Global Assumptions'!$D$10,(('[1]Global Assumptions'!$D$7-'[1]Global Assumptions'!$D$9)*'[1]Global Assumptions'!$D$10)+IF((A32+K32)&lt;'[1]Global Assumptions'!$D$8,((A32+K32)-'[1]Global Assumptions'!$D$7)*'[1]Global Assumptions'!$D$11,('[1]Global Assumptions'!$D$8-'[1]Global Assumptions'!$D$7)*'[1]Global Assumptions'!$D$11))</f>
        <v>2883.65</v>
      </c>
      <c r="E32" s="2">
        <f>IF(A32&lt;'[1]Global Assumptions'!$D$12,A32*'[1]Global Assumptions'!$D$13*$H$3,'[1]Global Assumptions'!$D$12*'[1]Global Assumptions'!$D$13*$H$3)</f>
        <v>1204.3079999999998</v>
      </c>
      <c r="F32" s="2">
        <f>(A32+K32)*'[1]Global Assumptions'!$D$14</f>
        <v>1856.5334112</v>
      </c>
      <c r="G32" s="2">
        <f>IF(A32&lt;'[1]Global Assumptions'!$D$16,A32*'[1]Global Assumptions'!$D$15,'[1]Global Assumptions'!$D$16*'[1]Global Assumptions'!$D$15)</f>
        <v>333.36</v>
      </c>
      <c r="H32" s="2">
        <f>IF(A32&lt;'[1]Global Assumptions'!$D$7,A32*$D$10,IF(A32&lt;$F$10,(A32-'[1]Global Assumptions'!$D$7)*$E$10+'[1]Global Assumptions'!$D$7*$D$10,($F$10-'[1]Global Assumptions'!$D$7)*$E$10+'[1]Global Assumptions'!$D$7*$D$10))*$G$10</f>
        <v>0</v>
      </c>
      <c r="I32" s="2">
        <f>+'[1]Global Assumptions'!$D$21*$H$4+'[1]Global Assumptions'!$D$22*$H$5</f>
        <v>2001.9960000000001</v>
      </c>
      <c r="J32" s="2">
        <v>0</v>
      </c>
      <c r="K32" s="2">
        <f>IF(A32&lt;$H$7,A32*'[1]Global Assumptions'!$D$25/1000*$H$6*1.08*12,$H$7*'[1]Global Assumptions'!$D$25/1000*$H$6*1.08*12)</f>
        <v>206.84159999999997</v>
      </c>
      <c r="L32" s="2">
        <v>0</v>
      </c>
      <c r="M32" s="2">
        <f t="shared" si="2"/>
        <v>0</v>
      </c>
      <c r="N32" s="2">
        <f t="shared" si="2"/>
        <v>0</v>
      </c>
      <c r="O32" s="2">
        <f t="shared" si="2"/>
        <v>4.75</v>
      </c>
      <c r="P32" s="2">
        <f t="shared" si="2"/>
        <v>0</v>
      </c>
    </row>
    <row r="33" spans="1:16" x14ac:dyDescent="0.2">
      <c r="A33" s="2">
        <v>100000</v>
      </c>
      <c r="B33" s="16">
        <f t="shared" si="0"/>
        <v>8.6002876959999988E-2</v>
      </c>
      <c r="C33" s="2">
        <f t="shared" si="1"/>
        <v>8600.2876959999994</v>
      </c>
      <c r="D33" s="2">
        <f>IF((A33+K33)&lt;'[1]Global Assumptions'!$D$7,((A33+K33)-'[1]Global Assumptions'!$D$9)*'[1]Global Assumptions'!$D$10,(('[1]Global Assumptions'!$D$7-'[1]Global Assumptions'!$D$9)*'[1]Global Assumptions'!$D$10)+IF((A33+K33)&lt;'[1]Global Assumptions'!$D$8,((A33+K33)-'[1]Global Assumptions'!$D$7)*'[1]Global Assumptions'!$D$11,('[1]Global Assumptions'!$D$8-'[1]Global Assumptions'!$D$7)*'[1]Global Assumptions'!$D$11))</f>
        <v>2883.65</v>
      </c>
      <c r="E33" s="2">
        <f>IF(A33&lt;'[1]Global Assumptions'!$D$12,A33*'[1]Global Assumptions'!$D$13*$H$3,'[1]Global Assumptions'!$D$12*'[1]Global Assumptions'!$D$13*$H$3)</f>
        <v>1204.3079999999998</v>
      </c>
      <c r="F33" s="2">
        <f>(A33+K33)*'[1]Global Assumptions'!$D$14</f>
        <v>1954.245696</v>
      </c>
      <c r="G33" s="2">
        <f>IF(A33&lt;'[1]Global Assumptions'!$D$16,A33*'[1]Global Assumptions'!$D$15,'[1]Global Assumptions'!$D$16*'[1]Global Assumptions'!$D$15)</f>
        <v>333.36</v>
      </c>
      <c r="H33" s="2">
        <f>IF(A33&lt;'[1]Global Assumptions'!$D$7,A33*$D$10,IF(A33&lt;$F$10,(A33-'[1]Global Assumptions'!$D$7)*$E$10+'[1]Global Assumptions'!$D$7*$D$10,($F$10-'[1]Global Assumptions'!$D$7)*$E$10+'[1]Global Assumptions'!$D$7*$D$10))*$G$10</f>
        <v>0</v>
      </c>
      <c r="I33" s="2">
        <f>+'[1]Global Assumptions'!$D$21*$H$4+'[1]Global Assumptions'!$D$22*$H$5</f>
        <v>2001.9960000000001</v>
      </c>
      <c r="J33" s="2">
        <v>0</v>
      </c>
      <c r="K33" s="2">
        <f>IF(A33&lt;$H$7,A33*'[1]Global Assumptions'!$D$25/1000*$H$6*1.08*12,$H$7*'[1]Global Assumptions'!$D$25/1000*$H$6*1.08*12)</f>
        <v>217.72800000000001</v>
      </c>
      <c r="L33" s="2">
        <v>0</v>
      </c>
      <c r="M33" s="2">
        <f t="shared" si="2"/>
        <v>0</v>
      </c>
      <c r="N33" s="2">
        <f t="shared" si="2"/>
        <v>0</v>
      </c>
      <c r="O33" s="2">
        <f t="shared" si="2"/>
        <v>5</v>
      </c>
      <c r="P33" s="2">
        <f t="shared" si="2"/>
        <v>0</v>
      </c>
    </row>
    <row r="34" spans="1:16" x14ac:dyDescent="0.2">
      <c r="A34" s="2">
        <v>105000</v>
      </c>
      <c r="B34" s="16">
        <f t="shared" si="0"/>
        <v>8.2838454247619042E-2</v>
      </c>
      <c r="C34" s="2">
        <f t="shared" si="1"/>
        <v>8698.0376959999994</v>
      </c>
      <c r="D34" s="2">
        <f>IF((A34+K34)&lt;'[1]Global Assumptions'!$D$7,((A34+K34)-'[1]Global Assumptions'!$D$9)*'[1]Global Assumptions'!$D$10,(('[1]Global Assumptions'!$D$7-'[1]Global Assumptions'!$D$9)*'[1]Global Assumptions'!$D$10)+IF((A34+K34)&lt;'[1]Global Assumptions'!$D$8,((A34+K34)-'[1]Global Assumptions'!$D$7)*'[1]Global Assumptions'!$D$11,('[1]Global Assumptions'!$D$8-'[1]Global Assumptions'!$D$7)*'[1]Global Assumptions'!$D$11))</f>
        <v>2883.65</v>
      </c>
      <c r="E34" s="2">
        <f>IF(A34&lt;'[1]Global Assumptions'!$D$12,A34*'[1]Global Assumptions'!$D$13*$H$3,'[1]Global Assumptions'!$D$12*'[1]Global Assumptions'!$D$13*$H$3)</f>
        <v>1204.3079999999998</v>
      </c>
      <c r="F34" s="2">
        <f>(A34+K34)*'[1]Global Assumptions'!$D$14</f>
        <v>2051.745696</v>
      </c>
      <c r="G34" s="2">
        <f>IF(A34&lt;'[1]Global Assumptions'!$D$16,A34*'[1]Global Assumptions'!$D$15,'[1]Global Assumptions'!$D$16*'[1]Global Assumptions'!$D$15)</f>
        <v>333.36</v>
      </c>
      <c r="H34" s="2">
        <f>IF(A34&lt;'[1]Global Assumptions'!$D$7,A34*$D$10,IF(A34&lt;$F$10,(A34-'[1]Global Assumptions'!$D$7)*$E$10+'[1]Global Assumptions'!$D$7*$D$10,($F$10-'[1]Global Assumptions'!$D$7)*$E$10+'[1]Global Assumptions'!$D$7*$D$10))*$G$10</f>
        <v>0</v>
      </c>
      <c r="I34" s="2">
        <f>+'[1]Global Assumptions'!$D$21*$H$4+'[1]Global Assumptions'!$D$22*$H$5</f>
        <v>2001.9960000000001</v>
      </c>
      <c r="J34" s="2">
        <v>0</v>
      </c>
      <c r="K34" s="2">
        <f>IF(A34&lt;$H$7,A34*'[1]Global Assumptions'!$D$25/1000*$H$6*1.08*12,$H$7*'[1]Global Assumptions'!$D$25/1000*$H$6*1.08*12)</f>
        <v>217.72800000000001</v>
      </c>
      <c r="L34" s="2">
        <v>0</v>
      </c>
      <c r="M34" s="2">
        <f t="shared" si="2"/>
        <v>0</v>
      </c>
      <c r="N34" s="2">
        <f t="shared" si="2"/>
        <v>0</v>
      </c>
      <c r="O34" s="2">
        <f t="shared" si="2"/>
        <v>5.25</v>
      </c>
      <c r="P34" s="2">
        <f t="shared" si="2"/>
        <v>0</v>
      </c>
    </row>
    <row r="35" spans="1:16" x14ac:dyDescent="0.2">
      <c r="A35" s="2">
        <v>110000</v>
      </c>
      <c r="B35" s="16">
        <f t="shared" si="0"/>
        <v>7.9961706327272716E-2</v>
      </c>
      <c r="C35" s="2">
        <f t="shared" si="1"/>
        <v>8795.7876959999994</v>
      </c>
      <c r="D35" s="2">
        <f>IF((A35+K35)&lt;'[1]Global Assumptions'!$D$7,((A35+K35)-'[1]Global Assumptions'!$D$9)*'[1]Global Assumptions'!$D$10,(('[1]Global Assumptions'!$D$7-'[1]Global Assumptions'!$D$9)*'[1]Global Assumptions'!$D$10)+IF((A35+K35)&lt;'[1]Global Assumptions'!$D$8,((A35+K35)-'[1]Global Assumptions'!$D$7)*'[1]Global Assumptions'!$D$11,('[1]Global Assumptions'!$D$8-'[1]Global Assumptions'!$D$7)*'[1]Global Assumptions'!$D$11))</f>
        <v>2883.65</v>
      </c>
      <c r="E35" s="2">
        <f>IF(A35&lt;'[1]Global Assumptions'!$D$12,A35*'[1]Global Assumptions'!$D$13*$H$3,'[1]Global Assumptions'!$D$12*'[1]Global Assumptions'!$D$13*$H$3)</f>
        <v>1204.3079999999998</v>
      </c>
      <c r="F35" s="2">
        <f>(A35+K35)*'[1]Global Assumptions'!$D$14</f>
        <v>2149.245696</v>
      </c>
      <c r="G35" s="2">
        <f>IF(A35&lt;'[1]Global Assumptions'!$D$16,A35*'[1]Global Assumptions'!$D$15,'[1]Global Assumptions'!$D$16*'[1]Global Assumptions'!$D$15)</f>
        <v>333.36</v>
      </c>
      <c r="H35" s="2">
        <f>IF(A35&lt;'[1]Global Assumptions'!$D$7,A35*$D$10,IF(A35&lt;$F$10,(A35-'[1]Global Assumptions'!$D$7)*$E$10+'[1]Global Assumptions'!$D$7*$D$10,($F$10-'[1]Global Assumptions'!$D$7)*$E$10+'[1]Global Assumptions'!$D$7*$D$10))*$G$10</f>
        <v>0</v>
      </c>
      <c r="I35" s="2">
        <f>+'[1]Global Assumptions'!$D$21*$H$4+'[1]Global Assumptions'!$D$22*$H$5</f>
        <v>2001.9960000000001</v>
      </c>
      <c r="J35" s="2">
        <v>0</v>
      </c>
      <c r="K35" s="2">
        <f>IF(A35&lt;$H$7,A35*'[1]Global Assumptions'!$D$25/1000*$H$6*1.08*12,$H$7*'[1]Global Assumptions'!$D$25/1000*$H$6*1.08*12)</f>
        <v>217.72800000000001</v>
      </c>
      <c r="L35" s="2">
        <v>0</v>
      </c>
      <c r="M35" s="2">
        <f t="shared" si="2"/>
        <v>0</v>
      </c>
      <c r="N35" s="2">
        <f t="shared" si="2"/>
        <v>0</v>
      </c>
      <c r="O35" s="2">
        <f t="shared" si="2"/>
        <v>5.5</v>
      </c>
      <c r="P35" s="2">
        <f t="shared" si="2"/>
        <v>0</v>
      </c>
    </row>
    <row r="36" spans="1:16" x14ac:dyDescent="0.2">
      <c r="A36" s="2">
        <v>115000</v>
      </c>
      <c r="B36" s="16">
        <f t="shared" si="0"/>
        <v>7.733511039999999E-2</v>
      </c>
      <c r="C36" s="2">
        <f t="shared" si="1"/>
        <v>8893.5376959999994</v>
      </c>
      <c r="D36" s="2">
        <f>IF((A36+K36)&lt;'[1]Global Assumptions'!$D$7,((A36+K36)-'[1]Global Assumptions'!$D$9)*'[1]Global Assumptions'!$D$10,(('[1]Global Assumptions'!$D$7-'[1]Global Assumptions'!$D$9)*'[1]Global Assumptions'!$D$10)+IF((A36+K36)&lt;'[1]Global Assumptions'!$D$8,((A36+K36)-'[1]Global Assumptions'!$D$7)*'[1]Global Assumptions'!$D$11,('[1]Global Assumptions'!$D$8-'[1]Global Assumptions'!$D$7)*'[1]Global Assumptions'!$D$11))</f>
        <v>2883.65</v>
      </c>
      <c r="E36" s="2">
        <f>IF(A36&lt;'[1]Global Assumptions'!$D$12,A36*'[1]Global Assumptions'!$D$13*$H$3,'[1]Global Assumptions'!$D$12*'[1]Global Assumptions'!$D$13*$H$3)</f>
        <v>1204.3079999999998</v>
      </c>
      <c r="F36" s="2">
        <f>(A36+K36)*'[1]Global Assumptions'!$D$14</f>
        <v>2246.745696</v>
      </c>
      <c r="G36" s="2">
        <f>IF(A36&lt;'[1]Global Assumptions'!$D$16,A36*'[1]Global Assumptions'!$D$15,'[1]Global Assumptions'!$D$16*'[1]Global Assumptions'!$D$15)</f>
        <v>333.36</v>
      </c>
      <c r="H36" s="2">
        <f>IF(A36&lt;'[1]Global Assumptions'!$D$7,A36*$D$10,IF(A36&lt;$F$10,(A36-'[1]Global Assumptions'!$D$7)*$E$10+'[1]Global Assumptions'!$D$7*$D$10,($F$10-'[1]Global Assumptions'!$D$7)*$E$10+'[1]Global Assumptions'!$D$7*$D$10))*$G$10</f>
        <v>0</v>
      </c>
      <c r="I36" s="2">
        <f>+'[1]Global Assumptions'!$D$21*$H$4+'[1]Global Assumptions'!$D$22*$H$5</f>
        <v>2001.9960000000001</v>
      </c>
      <c r="J36" s="2">
        <v>0</v>
      </c>
      <c r="K36" s="2">
        <f>IF(A36&lt;$H$7,A36*'[1]Global Assumptions'!$D$25/1000*$H$6*1.08*12,$H$7*'[1]Global Assumptions'!$D$25/1000*$H$6*1.08*12)</f>
        <v>217.72800000000001</v>
      </c>
      <c r="L36" s="2">
        <v>0</v>
      </c>
      <c r="M36" s="2">
        <f t="shared" si="2"/>
        <v>0</v>
      </c>
      <c r="N36" s="2">
        <f t="shared" si="2"/>
        <v>0</v>
      </c>
      <c r="O36" s="2">
        <f t="shared" si="2"/>
        <v>5.75</v>
      </c>
      <c r="P36" s="2">
        <f t="shared" si="2"/>
        <v>0</v>
      </c>
    </row>
    <row r="37" spans="1:16" x14ac:dyDescent="0.2">
      <c r="A37" s="2">
        <v>120000</v>
      </c>
      <c r="B37" s="16">
        <f t="shared" si="0"/>
        <v>7.4927397466666656E-2</v>
      </c>
      <c r="C37" s="2">
        <f t="shared" si="1"/>
        <v>8991.2876959999994</v>
      </c>
      <c r="D37" s="2">
        <f>IF((A37+K37)&lt;'[1]Global Assumptions'!$D$7,((A37+K37)-'[1]Global Assumptions'!$D$9)*'[1]Global Assumptions'!$D$10,(('[1]Global Assumptions'!$D$7-'[1]Global Assumptions'!$D$9)*'[1]Global Assumptions'!$D$10)+IF((A37+K37)&lt;'[1]Global Assumptions'!$D$8,((A37+K37)-'[1]Global Assumptions'!$D$7)*'[1]Global Assumptions'!$D$11,('[1]Global Assumptions'!$D$8-'[1]Global Assumptions'!$D$7)*'[1]Global Assumptions'!$D$11))</f>
        <v>2883.65</v>
      </c>
      <c r="E37" s="2">
        <f>IF(A37&lt;'[1]Global Assumptions'!$D$12,A37*'[1]Global Assumptions'!$D$13*$H$3,'[1]Global Assumptions'!$D$12*'[1]Global Assumptions'!$D$13*$H$3)</f>
        <v>1204.3079999999998</v>
      </c>
      <c r="F37" s="2">
        <f>(A37+K37)*'[1]Global Assumptions'!$D$14</f>
        <v>2344.245696</v>
      </c>
      <c r="G37" s="2">
        <f>IF(A37&lt;'[1]Global Assumptions'!$D$16,A37*'[1]Global Assumptions'!$D$15,'[1]Global Assumptions'!$D$16*'[1]Global Assumptions'!$D$15)</f>
        <v>333.36</v>
      </c>
      <c r="H37" s="2">
        <f>IF(A37&lt;'[1]Global Assumptions'!$D$7,A37*$D$10,IF(A37&lt;$F$10,(A37-'[1]Global Assumptions'!$D$7)*$E$10+'[1]Global Assumptions'!$D$7*$D$10,($F$10-'[1]Global Assumptions'!$D$7)*$E$10+'[1]Global Assumptions'!$D$7*$D$10))*$G$10</f>
        <v>0</v>
      </c>
      <c r="I37" s="2">
        <f>+'[1]Global Assumptions'!$D$21*$H$4+'[1]Global Assumptions'!$D$22*$H$5</f>
        <v>2001.9960000000001</v>
      </c>
      <c r="J37" s="2">
        <v>0</v>
      </c>
      <c r="K37" s="2">
        <f>IF(A37&lt;$H$7,A37*'[1]Global Assumptions'!$D$25/1000*$H$6*1.08*12,$H$7*'[1]Global Assumptions'!$D$25/1000*$H$6*1.08*12)</f>
        <v>217.72800000000001</v>
      </c>
      <c r="L37" s="2">
        <v>0</v>
      </c>
      <c r="M37" s="2">
        <f t="shared" ref="M37:P53" si="3">+$A37*M$10</f>
        <v>0</v>
      </c>
      <c r="N37" s="2">
        <f t="shared" si="3"/>
        <v>0</v>
      </c>
      <c r="O37" s="2">
        <f t="shared" si="3"/>
        <v>6</v>
      </c>
      <c r="P37" s="2">
        <f t="shared" si="3"/>
        <v>0</v>
      </c>
    </row>
    <row r="38" spans="1:16" x14ac:dyDescent="0.2">
      <c r="A38" s="2">
        <v>125000</v>
      </c>
      <c r="B38" s="16">
        <f t="shared" si="0"/>
        <v>7.2712301568000001E-2</v>
      </c>
      <c r="C38" s="2">
        <f t="shared" si="1"/>
        <v>9089.0376959999994</v>
      </c>
      <c r="D38" s="2">
        <f>IF((A38+K38)&lt;'[1]Global Assumptions'!$D$7,((A38+K38)-'[1]Global Assumptions'!$D$9)*'[1]Global Assumptions'!$D$10,(('[1]Global Assumptions'!$D$7-'[1]Global Assumptions'!$D$9)*'[1]Global Assumptions'!$D$10)+IF((A38+K38)&lt;'[1]Global Assumptions'!$D$8,((A38+K38)-'[1]Global Assumptions'!$D$7)*'[1]Global Assumptions'!$D$11,('[1]Global Assumptions'!$D$8-'[1]Global Assumptions'!$D$7)*'[1]Global Assumptions'!$D$11))</f>
        <v>2883.65</v>
      </c>
      <c r="E38" s="2">
        <f>IF(A38&lt;'[1]Global Assumptions'!$D$12,A38*'[1]Global Assumptions'!$D$13*$H$3,'[1]Global Assumptions'!$D$12*'[1]Global Assumptions'!$D$13*$H$3)</f>
        <v>1204.3079999999998</v>
      </c>
      <c r="F38" s="2">
        <f>(A38+K38)*'[1]Global Assumptions'!$D$14</f>
        <v>2441.745696</v>
      </c>
      <c r="G38" s="2">
        <f>IF(A38&lt;'[1]Global Assumptions'!$D$16,A38*'[1]Global Assumptions'!$D$15,'[1]Global Assumptions'!$D$16*'[1]Global Assumptions'!$D$15)</f>
        <v>333.36</v>
      </c>
      <c r="H38" s="2">
        <f>IF(A38&lt;'[1]Global Assumptions'!$D$7,A38*$D$10,IF(A38&lt;$F$10,(A38-'[1]Global Assumptions'!$D$7)*$E$10+'[1]Global Assumptions'!$D$7*$D$10,($F$10-'[1]Global Assumptions'!$D$7)*$E$10+'[1]Global Assumptions'!$D$7*$D$10))*$G$10</f>
        <v>0</v>
      </c>
      <c r="I38" s="2">
        <f>+'[1]Global Assumptions'!$D$21*$H$4+'[1]Global Assumptions'!$D$22*$H$5</f>
        <v>2001.9960000000001</v>
      </c>
      <c r="J38" s="2">
        <v>0</v>
      </c>
      <c r="K38" s="2">
        <f>IF(A38&lt;$H$7,A38*'[1]Global Assumptions'!$D$25/1000*$H$6*1.08*12,$H$7*'[1]Global Assumptions'!$D$25/1000*$H$6*1.08*12)</f>
        <v>217.72800000000001</v>
      </c>
      <c r="L38" s="2">
        <v>0</v>
      </c>
      <c r="M38" s="2">
        <f t="shared" si="3"/>
        <v>0</v>
      </c>
      <c r="N38" s="2">
        <f t="shared" si="3"/>
        <v>0</v>
      </c>
      <c r="O38" s="2">
        <f t="shared" si="3"/>
        <v>6.25</v>
      </c>
      <c r="P38" s="2">
        <f t="shared" si="3"/>
        <v>0</v>
      </c>
    </row>
    <row r="39" spans="1:16" x14ac:dyDescent="0.2">
      <c r="A39" s="2">
        <v>130000</v>
      </c>
      <c r="B39" s="16">
        <f t="shared" si="0"/>
        <v>7.0667597661538462E-2</v>
      </c>
      <c r="C39" s="2">
        <f t="shared" si="1"/>
        <v>9186.7876959999994</v>
      </c>
      <c r="D39" s="2">
        <f>IF((A39+K39)&lt;'[1]Global Assumptions'!$D$7,((A39+K39)-'[1]Global Assumptions'!$D$9)*'[1]Global Assumptions'!$D$10,(('[1]Global Assumptions'!$D$7-'[1]Global Assumptions'!$D$9)*'[1]Global Assumptions'!$D$10)+IF((A39+K39)&lt;'[1]Global Assumptions'!$D$8,((A39+K39)-'[1]Global Assumptions'!$D$7)*'[1]Global Assumptions'!$D$11,('[1]Global Assumptions'!$D$8-'[1]Global Assumptions'!$D$7)*'[1]Global Assumptions'!$D$11))</f>
        <v>2883.65</v>
      </c>
      <c r="E39" s="2">
        <f>IF(A39&lt;'[1]Global Assumptions'!$D$12,A39*'[1]Global Assumptions'!$D$13*$H$3,'[1]Global Assumptions'!$D$12*'[1]Global Assumptions'!$D$13*$H$3)</f>
        <v>1204.3079999999998</v>
      </c>
      <c r="F39" s="2">
        <f>(A39+K39)*'[1]Global Assumptions'!$D$14</f>
        <v>2539.245696</v>
      </c>
      <c r="G39" s="2">
        <f>IF(A39&lt;'[1]Global Assumptions'!$D$16,A39*'[1]Global Assumptions'!$D$15,'[1]Global Assumptions'!$D$16*'[1]Global Assumptions'!$D$15)</f>
        <v>333.36</v>
      </c>
      <c r="H39" s="2">
        <f>IF(A39&lt;'[1]Global Assumptions'!$D$7,A39*$D$10,IF(A39&lt;$F$10,(A39-'[1]Global Assumptions'!$D$7)*$E$10+'[1]Global Assumptions'!$D$7*$D$10,($F$10-'[1]Global Assumptions'!$D$7)*$E$10+'[1]Global Assumptions'!$D$7*$D$10))*$G$10</f>
        <v>0</v>
      </c>
      <c r="I39" s="2">
        <f>+'[1]Global Assumptions'!$D$21*$H$4+'[1]Global Assumptions'!$D$22*$H$5</f>
        <v>2001.9960000000001</v>
      </c>
      <c r="J39" s="2">
        <v>0</v>
      </c>
      <c r="K39" s="2">
        <f>IF(A39&lt;$H$7,A39*'[1]Global Assumptions'!$D$25/1000*$H$6*1.08*12,$H$7*'[1]Global Assumptions'!$D$25/1000*$H$6*1.08*12)</f>
        <v>217.72800000000001</v>
      </c>
      <c r="L39" s="2">
        <v>0</v>
      </c>
      <c r="M39" s="2">
        <f t="shared" si="3"/>
        <v>0</v>
      </c>
      <c r="N39" s="2">
        <f t="shared" si="3"/>
        <v>0</v>
      </c>
      <c r="O39" s="2">
        <f t="shared" si="3"/>
        <v>6.5</v>
      </c>
      <c r="P39" s="2">
        <f t="shared" si="3"/>
        <v>0</v>
      </c>
    </row>
    <row r="40" spans="1:16" x14ac:dyDescent="0.2">
      <c r="A40" s="2">
        <v>135000</v>
      </c>
      <c r="B40" s="16">
        <f t="shared" si="0"/>
        <v>6.8774353303703697E-2</v>
      </c>
      <c r="C40" s="2">
        <f t="shared" si="1"/>
        <v>9284.5376959999994</v>
      </c>
      <c r="D40" s="2">
        <f>IF((A40+K40)&lt;'[1]Global Assumptions'!$D$7,((A40+K40)-'[1]Global Assumptions'!$D$9)*'[1]Global Assumptions'!$D$10,(('[1]Global Assumptions'!$D$7-'[1]Global Assumptions'!$D$9)*'[1]Global Assumptions'!$D$10)+IF((A40+K40)&lt;'[1]Global Assumptions'!$D$8,((A40+K40)-'[1]Global Assumptions'!$D$7)*'[1]Global Assumptions'!$D$11,('[1]Global Assumptions'!$D$8-'[1]Global Assumptions'!$D$7)*'[1]Global Assumptions'!$D$11))</f>
        <v>2883.65</v>
      </c>
      <c r="E40" s="2">
        <f>IF(A40&lt;'[1]Global Assumptions'!$D$12,A40*'[1]Global Assumptions'!$D$13*$H$3,'[1]Global Assumptions'!$D$12*'[1]Global Assumptions'!$D$13*$H$3)</f>
        <v>1204.3079999999998</v>
      </c>
      <c r="F40" s="2">
        <f>(A40+K40)*'[1]Global Assumptions'!$D$14</f>
        <v>2636.745696</v>
      </c>
      <c r="G40" s="2">
        <f>IF(A40&lt;'[1]Global Assumptions'!$D$16,A40*'[1]Global Assumptions'!$D$15,'[1]Global Assumptions'!$D$16*'[1]Global Assumptions'!$D$15)</f>
        <v>333.36</v>
      </c>
      <c r="H40" s="2">
        <f>IF(A40&lt;'[1]Global Assumptions'!$D$7,A40*$D$10,IF(A40&lt;$F$10,(A40-'[1]Global Assumptions'!$D$7)*$E$10+'[1]Global Assumptions'!$D$7*$D$10,($F$10-'[1]Global Assumptions'!$D$7)*$E$10+'[1]Global Assumptions'!$D$7*$D$10))*$G$10</f>
        <v>0</v>
      </c>
      <c r="I40" s="2">
        <f>+'[1]Global Assumptions'!$D$21*$H$4+'[1]Global Assumptions'!$D$22*$H$5</f>
        <v>2001.9960000000001</v>
      </c>
      <c r="J40" s="2">
        <v>0</v>
      </c>
      <c r="K40" s="2">
        <f>IF(A40&lt;$H$7,A40*'[1]Global Assumptions'!$D$25/1000*$H$6*1.08*12,$H$7*'[1]Global Assumptions'!$D$25/1000*$H$6*1.08*12)</f>
        <v>217.72800000000001</v>
      </c>
      <c r="L40" s="2">
        <v>0</v>
      </c>
      <c r="M40" s="2">
        <f t="shared" si="3"/>
        <v>0</v>
      </c>
      <c r="N40" s="2">
        <f t="shared" si="3"/>
        <v>0</v>
      </c>
      <c r="O40" s="2">
        <f t="shared" si="3"/>
        <v>6.75</v>
      </c>
      <c r="P40" s="2">
        <f t="shared" si="3"/>
        <v>0</v>
      </c>
    </row>
    <row r="41" spans="1:16" x14ac:dyDescent="0.2">
      <c r="A41" s="2">
        <v>140000</v>
      </c>
      <c r="B41" s="16">
        <f t="shared" si="0"/>
        <v>6.7016340685714285E-2</v>
      </c>
      <c r="C41" s="2">
        <f t="shared" si="1"/>
        <v>9382.2876959999994</v>
      </c>
      <c r="D41" s="2">
        <f>IF((A41+K41)&lt;'[1]Global Assumptions'!$D$7,((A41+K41)-'[1]Global Assumptions'!$D$9)*'[1]Global Assumptions'!$D$10,(('[1]Global Assumptions'!$D$7-'[1]Global Assumptions'!$D$9)*'[1]Global Assumptions'!$D$10)+IF((A41+K41)&lt;'[1]Global Assumptions'!$D$8,((A41+K41)-'[1]Global Assumptions'!$D$7)*'[1]Global Assumptions'!$D$11,('[1]Global Assumptions'!$D$8-'[1]Global Assumptions'!$D$7)*'[1]Global Assumptions'!$D$11))</f>
        <v>2883.65</v>
      </c>
      <c r="E41" s="2">
        <f>IF(A41&lt;'[1]Global Assumptions'!$D$12,A41*'[1]Global Assumptions'!$D$13*$H$3,'[1]Global Assumptions'!$D$12*'[1]Global Assumptions'!$D$13*$H$3)</f>
        <v>1204.3079999999998</v>
      </c>
      <c r="F41" s="2">
        <f>(A41+K41)*'[1]Global Assumptions'!$D$14</f>
        <v>2734.245696</v>
      </c>
      <c r="G41" s="2">
        <f>IF(A41&lt;'[1]Global Assumptions'!$D$16,A41*'[1]Global Assumptions'!$D$15,'[1]Global Assumptions'!$D$16*'[1]Global Assumptions'!$D$15)</f>
        <v>333.36</v>
      </c>
      <c r="H41" s="2">
        <f>IF(A41&lt;'[1]Global Assumptions'!$D$7,A41*$D$10,IF(A41&lt;$F$10,(A41-'[1]Global Assumptions'!$D$7)*$E$10+'[1]Global Assumptions'!$D$7*$D$10,($F$10-'[1]Global Assumptions'!$D$7)*$E$10+'[1]Global Assumptions'!$D$7*$D$10))*$G$10</f>
        <v>0</v>
      </c>
      <c r="I41" s="2">
        <f>+'[1]Global Assumptions'!$D$21*$H$4+'[1]Global Assumptions'!$D$22*$H$5</f>
        <v>2001.9960000000001</v>
      </c>
      <c r="J41" s="2">
        <v>0</v>
      </c>
      <c r="K41" s="2">
        <f>IF(A41&lt;$H$7,A41*'[1]Global Assumptions'!$D$25/1000*$H$6*1.08*12,$H$7*'[1]Global Assumptions'!$D$25/1000*$H$6*1.08*12)</f>
        <v>217.72800000000001</v>
      </c>
      <c r="L41" s="2">
        <v>0</v>
      </c>
      <c r="M41" s="2">
        <f t="shared" si="3"/>
        <v>0</v>
      </c>
      <c r="N41" s="2">
        <f t="shared" si="3"/>
        <v>0</v>
      </c>
      <c r="O41" s="2">
        <f t="shared" si="3"/>
        <v>7</v>
      </c>
      <c r="P41" s="2">
        <f t="shared" si="3"/>
        <v>0</v>
      </c>
    </row>
    <row r="42" spans="1:16" x14ac:dyDescent="0.2">
      <c r="A42" s="2">
        <v>145000</v>
      </c>
      <c r="B42" s="16">
        <f t="shared" si="0"/>
        <v>6.537957031724137E-2</v>
      </c>
      <c r="C42" s="2">
        <f t="shared" si="1"/>
        <v>9480.0376959999994</v>
      </c>
      <c r="D42" s="2">
        <f>IF((A42+K42)&lt;'[1]Global Assumptions'!$D$7,((A42+K42)-'[1]Global Assumptions'!$D$9)*'[1]Global Assumptions'!$D$10,(('[1]Global Assumptions'!$D$7-'[1]Global Assumptions'!$D$9)*'[1]Global Assumptions'!$D$10)+IF((A42+K42)&lt;'[1]Global Assumptions'!$D$8,((A42+K42)-'[1]Global Assumptions'!$D$7)*'[1]Global Assumptions'!$D$11,('[1]Global Assumptions'!$D$8-'[1]Global Assumptions'!$D$7)*'[1]Global Assumptions'!$D$11))</f>
        <v>2883.65</v>
      </c>
      <c r="E42" s="2">
        <f>IF(A42&lt;'[1]Global Assumptions'!$D$12,A42*'[1]Global Assumptions'!$D$13*$H$3,'[1]Global Assumptions'!$D$12*'[1]Global Assumptions'!$D$13*$H$3)</f>
        <v>1204.3079999999998</v>
      </c>
      <c r="F42" s="2">
        <f>(A42+K42)*'[1]Global Assumptions'!$D$14</f>
        <v>2831.745696</v>
      </c>
      <c r="G42" s="2">
        <f>IF(A42&lt;'[1]Global Assumptions'!$D$16,A42*'[1]Global Assumptions'!$D$15,'[1]Global Assumptions'!$D$16*'[1]Global Assumptions'!$D$15)</f>
        <v>333.36</v>
      </c>
      <c r="H42" s="2">
        <f>IF(A42&lt;'[1]Global Assumptions'!$D$7,A42*$D$10,IF(A42&lt;$F$10,(A42-'[1]Global Assumptions'!$D$7)*$E$10+'[1]Global Assumptions'!$D$7*$D$10,($F$10-'[1]Global Assumptions'!$D$7)*$E$10+'[1]Global Assumptions'!$D$7*$D$10))*$G$10</f>
        <v>0</v>
      </c>
      <c r="I42" s="2">
        <f>+'[1]Global Assumptions'!$D$21*$H$4+'[1]Global Assumptions'!$D$22*$H$5</f>
        <v>2001.9960000000001</v>
      </c>
      <c r="J42" s="2">
        <v>0</v>
      </c>
      <c r="K42" s="2">
        <f>IF(A42&lt;$H$7,A42*'[1]Global Assumptions'!$D$25/1000*$H$6*1.08*12,$H$7*'[1]Global Assumptions'!$D$25/1000*$H$6*1.08*12)</f>
        <v>217.72800000000001</v>
      </c>
      <c r="L42" s="2">
        <v>0</v>
      </c>
      <c r="M42" s="2">
        <f t="shared" si="3"/>
        <v>0</v>
      </c>
      <c r="N42" s="2">
        <f t="shared" si="3"/>
        <v>0</v>
      </c>
      <c r="O42" s="2">
        <f t="shared" si="3"/>
        <v>7.25</v>
      </c>
      <c r="P42" s="2">
        <f t="shared" si="3"/>
        <v>0</v>
      </c>
    </row>
    <row r="43" spans="1:16" x14ac:dyDescent="0.2">
      <c r="A43" s="2">
        <v>150000</v>
      </c>
      <c r="B43" s="16">
        <f t="shared" si="0"/>
        <v>6.3851917973333325E-2</v>
      </c>
      <c r="C43" s="2">
        <f t="shared" si="1"/>
        <v>9577.7876959999994</v>
      </c>
      <c r="D43" s="2">
        <f>IF((A43+K43)&lt;'[1]Global Assumptions'!$D$7,((A43+K43)-'[1]Global Assumptions'!$D$9)*'[1]Global Assumptions'!$D$10,(('[1]Global Assumptions'!$D$7-'[1]Global Assumptions'!$D$9)*'[1]Global Assumptions'!$D$10)+IF((A43+K43)&lt;'[1]Global Assumptions'!$D$8,((A43+K43)-'[1]Global Assumptions'!$D$7)*'[1]Global Assumptions'!$D$11,('[1]Global Assumptions'!$D$8-'[1]Global Assumptions'!$D$7)*'[1]Global Assumptions'!$D$11))</f>
        <v>2883.65</v>
      </c>
      <c r="E43" s="2">
        <f>IF(A43&lt;'[1]Global Assumptions'!$D$12,A43*'[1]Global Assumptions'!$D$13*$H$3,'[1]Global Assumptions'!$D$12*'[1]Global Assumptions'!$D$13*$H$3)</f>
        <v>1204.3079999999998</v>
      </c>
      <c r="F43" s="2">
        <f>(A43+K43)*'[1]Global Assumptions'!$D$14</f>
        <v>2929.245696</v>
      </c>
      <c r="G43" s="2">
        <f>IF(A43&lt;'[1]Global Assumptions'!$D$16,A43*'[1]Global Assumptions'!$D$15,'[1]Global Assumptions'!$D$16*'[1]Global Assumptions'!$D$15)</f>
        <v>333.36</v>
      </c>
      <c r="H43" s="2">
        <f>IF(A43&lt;'[1]Global Assumptions'!$D$7,A43*$D$10,IF(A43&lt;$F$10,(A43-'[1]Global Assumptions'!$D$7)*$E$10+'[1]Global Assumptions'!$D$7*$D$10,($F$10-'[1]Global Assumptions'!$D$7)*$E$10+'[1]Global Assumptions'!$D$7*$D$10))*$G$10</f>
        <v>0</v>
      </c>
      <c r="I43" s="2">
        <f>+'[1]Global Assumptions'!$D$21*$H$4+'[1]Global Assumptions'!$D$22*$H$5</f>
        <v>2001.9960000000001</v>
      </c>
      <c r="J43" s="2">
        <v>0</v>
      </c>
      <c r="K43" s="2">
        <f>IF(A43&lt;$H$7,A43*'[1]Global Assumptions'!$D$25/1000*$H$6*1.08*12,$H$7*'[1]Global Assumptions'!$D$25/1000*$H$6*1.08*12)</f>
        <v>217.72800000000001</v>
      </c>
      <c r="L43" s="2">
        <v>0</v>
      </c>
      <c r="M43" s="2">
        <f t="shared" si="3"/>
        <v>0</v>
      </c>
      <c r="N43" s="2">
        <f t="shared" si="3"/>
        <v>0</v>
      </c>
      <c r="O43" s="2">
        <f t="shared" si="3"/>
        <v>7.5</v>
      </c>
      <c r="P43" s="2">
        <f t="shared" si="3"/>
        <v>0</v>
      </c>
    </row>
    <row r="44" spans="1:16" x14ac:dyDescent="0.2">
      <c r="A44" s="2">
        <v>155000</v>
      </c>
      <c r="B44" s="16">
        <f t="shared" si="0"/>
        <v>6.2422823845161284E-2</v>
      </c>
      <c r="C44" s="2">
        <f t="shared" si="1"/>
        <v>9675.5376959999994</v>
      </c>
      <c r="D44" s="2">
        <f>IF((A44+K44)&lt;'[1]Global Assumptions'!$D$7,((A44+K44)-'[1]Global Assumptions'!$D$9)*'[1]Global Assumptions'!$D$10,(('[1]Global Assumptions'!$D$7-'[1]Global Assumptions'!$D$9)*'[1]Global Assumptions'!$D$10)+IF((A44+K44)&lt;'[1]Global Assumptions'!$D$8,((A44+K44)-'[1]Global Assumptions'!$D$7)*'[1]Global Assumptions'!$D$11,('[1]Global Assumptions'!$D$8-'[1]Global Assumptions'!$D$7)*'[1]Global Assumptions'!$D$11))</f>
        <v>2883.65</v>
      </c>
      <c r="E44" s="2">
        <f>IF(A44&lt;'[1]Global Assumptions'!$D$12,A44*'[1]Global Assumptions'!$D$13*$H$3,'[1]Global Assumptions'!$D$12*'[1]Global Assumptions'!$D$13*$H$3)</f>
        <v>1204.3079999999998</v>
      </c>
      <c r="F44" s="2">
        <f>(A44+K44)*'[1]Global Assumptions'!$D$14</f>
        <v>3026.745696</v>
      </c>
      <c r="G44" s="2">
        <f>IF(A44&lt;'[1]Global Assumptions'!$D$16,A44*'[1]Global Assumptions'!$D$15,'[1]Global Assumptions'!$D$16*'[1]Global Assumptions'!$D$15)</f>
        <v>333.36</v>
      </c>
      <c r="H44" s="2">
        <f>IF(A44&lt;'[1]Global Assumptions'!$D$7,A44*$D$10,IF(A44&lt;$F$10,(A44-'[1]Global Assumptions'!$D$7)*$E$10+'[1]Global Assumptions'!$D$7*$D$10,($F$10-'[1]Global Assumptions'!$D$7)*$E$10+'[1]Global Assumptions'!$D$7*$D$10))*$G$10</f>
        <v>0</v>
      </c>
      <c r="I44" s="2">
        <f>+'[1]Global Assumptions'!$D$21*$H$4+'[1]Global Assumptions'!$D$22*$H$5</f>
        <v>2001.9960000000001</v>
      </c>
      <c r="J44" s="2">
        <v>0</v>
      </c>
      <c r="K44" s="2">
        <f>IF(A44&lt;$H$7,A44*'[1]Global Assumptions'!$D$25/1000*$H$6*1.08*12,$H$7*'[1]Global Assumptions'!$D$25/1000*$H$6*1.08*12)</f>
        <v>217.72800000000001</v>
      </c>
      <c r="L44" s="2">
        <v>0</v>
      </c>
      <c r="M44" s="2">
        <f t="shared" si="3"/>
        <v>0</v>
      </c>
      <c r="N44" s="2">
        <f t="shared" si="3"/>
        <v>0</v>
      </c>
      <c r="O44" s="2">
        <f t="shared" si="3"/>
        <v>7.75</v>
      </c>
      <c r="P44" s="2">
        <f t="shared" si="3"/>
        <v>0</v>
      </c>
    </row>
    <row r="45" spans="1:16" x14ac:dyDescent="0.2">
      <c r="A45" s="2">
        <v>160000</v>
      </c>
      <c r="B45" s="16">
        <f t="shared" si="0"/>
        <v>6.1083048099999995E-2</v>
      </c>
      <c r="C45" s="2">
        <f t="shared" si="1"/>
        <v>9773.2876959999994</v>
      </c>
      <c r="D45" s="2">
        <f>IF((A45+K45)&lt;'[1]Global Assumptions'!$D$7,((A45+K45)-'[1]Global Assumptions'!$D$9)*'[1]Global Assumptions'!$D$10,(('[1]Global Assumptions'!$D$7-'[1]Global Assumptions'!$D$9)*'[1]Global Assumptions'!$D$10)+IF((A45+K45)&lt;'[1]Global Assumptions'!$D$8,((A45+K45)-'[1]Global Assumptions'!$D$7)*'[1]Global Assumptions'!$D$11,('[1]Global Assumptions'!$D$8-'[1]Global Assumptions'!$D$7)*'[1]Global Assumptions'!$D$11))</f>
        <v>2883.65</v>
      </c>
      <c r="E45" s="2">
        <f>IF(A45&lt;'[1]Global Assumptions'!$D$12,A45*'[1]Global Assumptions'!$D$13*$H$3,'[1]Global Assumptions'!$D$12*'[1]Global Assumptions'!$D$13*$H$3)</f>
        <v>1204.3079999999998</v>
      </c>
      <c r="F45" s="2">
        <f>(A45+K45)*'[1]Global Assumptions'!$D$14</f>
        <v>3124.245696</v>
      </c>
      <c r="G45" s="2">
        <f>IF(A45&lt;'[1]Global Assumptions'!$D$16,A45*'[1]Global Assumptions'!$D$15,'[1]Global Assumptions'!$D$16*'[1]Global Assumptions'!$D$15)</f>
        <v>333.36</v>
      </c>
      <c r="H45" s="2">
        <f>IF(A45&lt;'[1]Global Assumptions'!$D$7,A45*$D$10,IF(A45&lt;$F$10,(A45-'[1]Global Assumptions'!$D$7)*$E$10+'[1]Global Assumptions'!$D$7*$D$10,($F$10-'[1]Global Assumptions'!$D$7)*$E$10+'[1]Global Assumptions'!$D$7*$D$10))*$G$10</f>
        <v>0</v>
      </c>
      <c r="I45" s="2">
        <f>+'[1]Global Assumptions'!$D$21*$H$4+'[1]Global Assumptions'!$D$22*$H$5</f>
        <v>2001.9960000000001</v>
      </c>
      <c r="J45" s="2">
        <v>0</v>
      </c>
      <c r="K45" s="2">
        <f>IF(A45&lt;$H$7,A45*'[1]Global Assumptions'!$D$25/1000*$H$6*1.08*12,$H$7*'[1]Global Assumptions'!$D$25/1000*$H$6*1.08*12)</f>
        <v>217.72800000000001</v>
      </c>
      <c r="L45" s="2">
        <v>0</v>
      </c>
      <c r="M45" s="2">
        <f t="shared" si="3"/>
        <v>0</v>
      </c>
      <c r="N45" s="2">
        <f t="shared" si="3"/>
        <v>0</v>
      </c>
      <c r="O45" s="2">
        <f t="shared" si="3"/>
        <v>8</v>
      </c>
      <c r="P45" s="2">
        <f t="shared" si="3"/>
        <v>0</v>
      </c>
    </row>
    <row r="46" spans="1:16" x14ac:dyDescent="0.2">
      <c r="A46" s="2">
        <v>165000</v>
      </c>
      <c r="B46" s="16">
        <f t="shared" si="0"/>
        <v>5.9824470884848484E-2</v>
      </c>
      <c r="C46" s="2">
        <f t="shared" si="1"/>
        <v>9871.0376959999994</v>
      </c>
      <c r="D46" s="2">
        <f>IF((A46+K46)&lt;'[1]Global Assumptions'!$D$7,((A46+K46)-'[1]Global Assumptions'!$D$9)*'[1]Global Assumptions'!$D$10,(('[1]Global Assumptions'!$D$7-'[1]Global Assumptions'!$D$9)*'[1]Global Assumptions'!$D$10)+IF((A46+K46)&lt;'[1]Global Assumptions'!$D$8,((A46+K46)-'[1]Global Assumptions'!$D$7)*'[1]Global Assumptions'!$D$11,('[1]Global Assumptions'!$D$8-'[1]Global Assumptions'!$D$7)*'[1]Global Assumptions'!$D$11))</f>
        <v>2883.65</v>
      </c>
      <c r="E46" s="2">
        <f>IF(A46&lt;'[1]Global Assumptions'!$D$12,A46*'[1]Global Assumptions'!$D$13*$H$3,'[1]Global Assumptions'!$D$12*'[1]Global Assumptions'!$D$13*$H$3)</f>
        <v>1204.3079999999998</v>
      </c>
      <c r="F46" s="2">
        <f>(A46+K46)*'[1]Global Assumptions'!$D$14</f>
        <v>3221.745696</v>
      </c>
      <c r="G46" s="2">
        <f>IF(A46&lt;'[1]Global Assumptions'!$D$16,A46*'[1]Global Assumptions'!$D$15,'[1]Global Assumptions'!$D$16*'[1]Global Assumptions'!$D$15)</f>
        <v>333.36</v>
      </c>
      <c r="H46" s="2">
        <f>IF(A46&lt;'[1]Global Assumptions'!$D$7,A46*$D$10,IF(A46&lt;$F$10,(A46-'[1]Global Assumptions'!$D$7)*$E$10+'[1]Global Assumptions'!$D$7*$D$10,($F$10-'[1]Global Assumptions'!$D$7)*$E$10+'[1]Global Assumptions'!$D$7*$D$10))*$G$10</f>
        <v>0</v>
      </c>
      <c r="I46" s="2">
        <f>+'[1]Global Assumptions'!$D$21*$H$4+'[1]Global Assumptions'!$D$22*$H$5</f>
        <v>2001.9960000000001</v>
      </c>
      <c r="J46" s="2">
        <v>0</v>
      </c>
      <c r="K46" s="2">
        <f>IF(A46&lt;$H$7,A46*'[1]Global Assumptions'!$D$25/1000*$H$6*1.08*12,$H$7*'[1]Global Assumptions'!$D$25/1000*$H$6*1.08*12)</f>
        <v>217.72800000000001</v>
      </c>
      <c r="L46" s="2">
        <v>0</v>
      </c>
      <c r="M46" s="2">
        <f t="shared" si="3"/>
        <v>0</v>
      </c>
      <c r="N46" s="2">
        <f t="shared" si="3"/>
        <v>0</v>
      </c>
      <c r="O46" s="2">
        <f t="shared" si="3"/>
        <v>8.25</v>
      </c>
      <c r="P46" s="2">
        <f t="shared" si="3"/>
        <v>0</v>
      </c>
    </row>
    <row r="47" spans="1:16" x14ac:dyDescent="0.2">
      <c r="A47" s="2">
        <v>170000</v>
      </c>
      <c r="B47" s="16">
        <f t="shared" si="0"/>
        <v>5.863992762352941E-2</v>
      </c>
      <c r="C47" s="2">
        <f t="shared" si="1"/>
        <v>9968.7876959999994</v>
      </c>
      <c r="D47" s="2">
        <f>IF((A47+K47)&lt;'[1]Global Assumptions'!$D$7,((A47+K47)-'[1]Global Assumptions'!$D$9)*'[1]Global Assumptions'!$D$10,(('[1]Global Assumptions'!$D$7-'[1]Global Assumptions'!$D$9)*'[1]Global Assumptions'!$D$10)+IF((A47+K47)&lt;'[1]Global Assumptions'!$D$8,((A47+K47)-'[1]Global Assumptions'!$D$7)*'[1]Global Assumptions'!$D$11,('[1]Global Assumptions'!$D$8-'[1]Global Assumptions'!$D$7)*'[1]Global Assumptions'!$D$11))</f>
        <v>2883.65</v>
      </c>
      <c r="E47" s="2">
        <f>IF(A47&lt;'[1]Global Assumptions'!$D$12,A47*'[1]Global Assumptions'!$D$13*$H$3,'[1]Global Assumptions'!$D$12*'[1]Global Assumptions'!$D$13*$H$3)</f>
        <v>1204.3079999999998</v>
      </c>
      <c r="F47" s="2">
        <f>(A47+K47)*'[1]Global Assumptions'!$D$14</f>
        <v>3319.245696</v>
      </c>
      <c r="G47" s="2">
        <f>IF(A47&lt;'[1]Global Assumptions'!$D$16,A47*'[1]Global Assumptions'!$D$15,'[1]Global Assumptions'!$D$16*'[1]Global Assumptions'!$D$15)</f>
        <v>333.36</v>
      </c>
      <c r="H47" s="2">
        <f>IF(A47&lt;'[1]Global Assumptions'!$D$7,A47*$D$10,IF(A47&lt;$F$10,(A47-'[1]Global Assumptions'!$D$7)*$E$10+'[1]Global Assumptions'!$D$7*$D$10,($F$10-'[1]Global Assumptions'!$D$7)*$E$10+'[1]Global Assumptions'!$D$7*$D$10))*$G$10</f>
        <v>0</v>
      </c>
      <c r="I47" s="2">
        <f>+'[1]Global Assumptions'!$D$21*$H$4+'[1]Global Assumptions'!$D$22*$H$5</f>
        <v>2001.9960000000001</v>
      </c>
      <c r="J47" s="2">
        <v>0</v>
      </c>
      <c r="K47" s="2">
        <f>IF(A47&lt;$H$7,A47*'[1]Global Assumptions'!$D$25/1000*$H$6*1.08*12,$H$7*'[1]Global Assumptions'!$D$25/1000*$H$6*1.08*12)</f>
        <v>217.72800000000001</v>
      </c>
      <c r="L47" s="2">
        <v>0</v>
      </c>
      <c r="M47" s="2">
        <f t="shared" si="3"/>
        <v>0</v>
      </c>
      <c r="N47" s="2">
        <f t="shared" si="3"/>
        <v>0</v>
      </c>
      <c r="O47" s="2">
        <f t="shared" si="3"/>
        <v>8.5</v>
      </c>
      <c r="P47" s="2">
        <f t="shared" si="3"/>
        <v>0</v>
      </c>
    </row>
    <row r="48" spans="1:16" x14ac:dyDescent="0.2">
      <c r="A48" s="2">
        <v>175000</v>
      </c>
      <c r="B48" s="16">
        <f t="shared" si="0"/>
        <v>5.7523072548571426E-2</v>
      </c>
      <c r="C48" s="2">
        <f t="shared" si="1"/>
        <v>10066.537695999999</v>
      </c>
      <c r="D48" s="2">
        <f>IF((A48+K48)&lt;'[1]Global Assumptions'!$D$7,((A48+K48)-'[1]Global Assumptions'!$D$9)*'[1]Global Assumptions'!$D$10,(('[1]Global Assumptions'!$D$7-'[1]Global Assumptions'!$D$9)*'[1]Global Assumptions'!$D$10)+IF((A48+K48)&lt;'[1]Global Assumptions'!$D$8,((A48+K48)-'[1]Global Assumptions'!$D$7)*'[1]Global Assumptions'!$D$11,('[1]Global Assumptions'!$D$8-'[1]Global Assumptions'!$D$7)*'[1]Global Assumptions'!$D$11))</f>
        <v>2883.65</v>
      </c>
      <c r="E48" s="2">
        <f>IF(A48&lt;'[1]Global Assumptions'!$D$12,A48*'[1]Global Assumptions'!$D$13*$H$3,'[1]Global Assumptions'!$D$12*'[1]Global Assumptions'!$D$13*$H$3)</f>
        <v>1204.3079999999998</v>
      </c>
      <c r="F48" s="2">
        <f>(A48+K48)*'[1]Global Assumptions'!$D$14</f>
        <v>3416.745696</v>
      </c>
      <c r="G48" s="2">
        <f>IF(A48&lt;'[1]Global Assumptions'!$D$16,A48*'[1]Global Assumptions'!$D$15,'[1]Global Assumptions'!$D$16*'[1]Global Assumptions'!$D$15)</f>
        <v>333.36</v>
      </c>
      <c r="H48" s="2">
        <f>IF(A48&lt;'[1]Global Assumptions'!$D$7,A48*$D$10,IF(A48&lt;$F$10,(A48-'[1]Global Assumptions'!$D$7)*$E$10+'[1]Global Assumptions'!$D$7*$D$10,($F$10-'[1]Global Assumptions'!$D$7)*$E$10+'[1]Global Assumptions'!$D$7*$D$10))*$G$10</f>
        <v>0</v>
      </c>
      <c r="I48" s="2">
        <f>+'[1]Global Assumptions'!$D$21*$H$4+'[1]Global Assumptions'!$D$22*$H$5</f>
        <v>2001.9960000000001</v>
      </c>
      <c r="J48" s="2">
        <v>0</v>
      </c>
      <c r="K48" s="2">
        <f>IF(A48&lt;$H$7,A48*'[1]Global Assumptions'!$D$25/1000*$H$6*1.08*12,$H$7*'[1]Global Assumptions'!$D$25/1000*$H$6*1.08*12)</f>
        <v>217.72800000000001</v>
      </c>
      <c r="L48" s="2">
        <v>0</v>
      </c>
      <c r="M48" s="2">
        <f t="shared" si="3"/>
        <v>0</v>
      </c>
      <c r="N48" s="2">
        <f t="shared" si="3"/>
        <v>0</v>
      </c>
      <c r="O48" s="2">
        <f t="shared" si="3"/>
        <v>8.75</v>
      </c>
      <c r="P48" s="2">
        <f t="shared" si="3"/>
        <v>0</v>
      </c>
    </row>
    <row r="49" spans="1:16" x14ac:dyDescent="0.2">
      <c r="A49" s="2">
        <v>180000</v>
      </c>
      <c r="B49" s="16">
        <f t="shared" si="0"/>
        <v>5.6468264977777773E-2</v>
      </c>
      <c r="C49" s="2">
        <f t="shared" si="1"/>
        <v>10164.287695999999</v>
      </c>
      <c r="D49" s="2">
        <f>IF((A49+K49)&lt;'[1]Global Assumptions'!$D$7,((A49+K49)-'[1]Global Assumptions'!$D$9)*'[1]Global Assumptions'!$D$10,(('[1]Global Assumptions'!$D$7-'[1]Global Assumptions'!$D$9)*'[1]Global Assumptions'!$D$10)+IF((A49+K49)&lt;'[1]Global Assumptions'!$D$8,((A49+K49)-'[1]Global Assumptions'!$D$7)*'[1]Global Assumptions'!$D$11,('[1]Global Assumptions'!$D$8-'[1]Global Assumptions'!$D$7)*'[1]Global Assumptions'!$D$11))</f>
        <v>2883.65</v>
      </c>
      <c r="E49" s="2">
        <f>IF(A49&lt;'[1]Global Assumptions'!$D$12,A49*'[1]Global Assumptions'!$D$13*$H$3,'[1]Global Assumptions'!$D$12*'[1]Global Assumptions'!$D$13*$H$3)</f>
        <v>1204.3079999999998</v>
      </c>
      <c r="F49" s="2">
        <f>(A49+K49)*'[1]Global Assumptions'!$D$14</f>
        <v>3514.245696</v>
      </c>
      <c r="G49" s="2">
        <f>IF(A49&lt;'[1]Global Assumptions'!$D$16,A49*'[1]Global Assumptions'!$D$15,'[1]Global Assumptions'!$D$16*'[1]Global Assumptions'!$D$15)</f>
        <v>333.36</v>
      </c>
      <c r="H49" s="2">
        <f>IF(A49&lt;'[1]Global Assumptions'!$D$7,A49*$D$10,IF(A49&lt;$F$10,(A49-'[1]Global Assumptions'!$D$7)*$E$10+'[1]Global Assumptions'!$D$7*$D$10,($F$10-'[1]Global Assumptions'!$D$7)*$E$10+'[1]Global Assumptions'!$D$7*$D$10))*$G$10</f>
        <v>0</v>
      </c>
      <c r="I49" s="2">
        <f>+'[1]Global Assumptions'!$D$21*$H$4+'[1]Global Assumptions'!$D$22*$H$5</f>
        <v>2001.9960000000001</v>
      </c>
      <c r="J49" s="2">
        <v>0</v>
      </c>
      <c r="K49" s="2">
        <f>IF(A49&lt;$H$7,A49*'[1]Global Assumptions'!$D$25/1000*$H$6*1.08*12,$H$7*'[1]Global Assumptions'!$D$25/1000*$H$6*1.08*12)</f>
        <v>217.72800000000001</v>
      </c>
      <c r="L49" s="2">
        <v>0</v>
      </c>
      <c r="M49" s="2">
        <f t="shared" si="3"/>
        <v>0</v>
      </c>
      <c r="N49" s="2">
        <f t="shared" si="3"/>
        <v>0</v>
      </c>
      <c r="O49" s="2">
        <f t="shared" si="3"/>
        <v>9</v>
      </c>
      <c r="P49" s="2">
        <f t="shared" si="3"/>
        <v>0</v>
      </c>
    </row>
    <row r="50" spans="1:16" x14ac:dyDescent="0.2">
      <c r="A50" s="2">
        <v>185000</v>
      </c>
      <c r="B50" s="16">
        <f t="shared" si="0"/>
        <v>5.5470474032432431E-2</v>
      </c>
      <c r="C50" s="2">
        <f t="shared" si="1"/>
        <v>10262.037695999999</v>
      </c>
      <c r="D50" s="2">
        <f>IF((A50+K50)&lt;'[1]Global Assumptions'!$D$7,((A50+K50)-'[1]Global Assumptions'!$D$9)*'[1]Global Assumptions'!$D$10,(('[1]Global Assumptions'!$D$7-'[1]Global Assumptions'!$D$9)*'[1]Global Assumptions'!$D$10)+IF((A50+K50)&lt;'[1]Global Assumptions'!$D$8,((A50+K50)-'[1]Global Assumptions'!$D$7)*'[1]Global Assumptions'!$D$11,('[1]Global Assumptions'!$D$8-'[1]Global Assumptions'!$D$7)*'[1]Global Assumptions'!$D$11))</f>
        <v>2883.65</v>
      </c>
      <c r="E50" s="2">
        <f>IF(A50&lt;'[1]Global Assumptions'!$D$12,A50*'[1]Global Assumptions'!$D$13*$H$3,'[1]Global Assumptions'!$D$12*'[1]Global Assumptions'!$D$13*$H$3)</f>
        <v>1204.3079999999998</v>
      </c>
      <c r="F50" s="2">
        <f>(A50+K50)*'[1]Global Assumptions'!$D$14</f>
        <v>3611.745696</v>
      </c>
      <c r="G50" s="2">
        <f>IF(A50&lt;'[1]Global Assumptions'!$D$16,A50*'[1]Global Assumptions'!$D$15,'[1]Global Assumptions'!$D$16*'[1]Global Assumptions'!$D$15)</f>
        <v>333.36</v>
      </c>
      <c r="H50" s="2">
        <f>IF(A50&lt;'[1]Global Assumptions'!$D$7,A50*$D$10,IF(A50&lt;$F$10,(A50-'[1]Global Assumptions'!$D$7)*$E$10+'[1]Global Assumptions'!$D$7*$D$10,($F$10-'[1]Global Assumptions'!$D$7)*$E$10+'[1]Global Assumptions'!$D$7*$D$10))*$G$10</f>
        <v>0</v>
      </c>
      <c r="I50" s="2">
        <f>+'[1]Global Assumptions'!$D$21*$H$4+'[1]Global Assumptions'!$D$22*$H$5</f>
        <v>2001.9960000000001</v>
      </c>
      <c r="J50" s="2">
        <v>0</v>
      </c>
      <c r="K50" s="2">
        <f>IF(A50&lt;$H$7,A50*'[1]Global Assumptions'!$D$25/1000*$H$6*1.08*12,$H$7*'[1]Global Assumptions'!$D$25/1000*$H$6*1.08*12)</f>
        <v>217.72800000000001</v>
      </c>
      <c r="L50" s="2">
        <v>0</v>
      </c>
      <c r="M50" s="2">
        <f t="shared" si="3"/>
        <v>0</v>
      </c>
      <c r="N50" s="2">
        <f t="shared" si="3"/>
        <v>0</v>
      </c>
      <c r="O50" s="2">
        <f t="shared" si="3"/>
        <v>9.25</v>
      </c>
      <c r="P50" s="2">
        <f t="shared" si="3"/>
        <v>0</v>
      </c>
    </row>
    <row r="51" spans="1:16" x14ac:dyDescent="0.2">
      <c r="A51" s="2">
        <v>190000</v>
      </c>
      <c r="B51" s="16">
        <f t="shared" si="0"/>
        <v>5.4525198399999995E-2</v>
      </c>
      <c r="C51" s="2">
        <f t="shared" si="1"/>
        <v>10359.787695999999</v>
      </c>
      <c r="D51" s="2">
        <f>IF((A51+K51)&lt;'[1]Global Assumptions'!$D$7,((A51+K51)-'[1]Global Assumptions'!$D$9)*'[1]Global Assumptions'!$D$10,(('[1]Global Assumptions'!$D$7-'[1]Global Assumptions'!$D$9)*'[1]Global Assumptions'!$D$10)+IF((A51+K51)&lt;'[1]Global Assumptions'!$D$8,((A51+K51)-'[1]Global Assumptions'!$D$7)*'[1]Global Assumptions'!$D$11,('[1]Global Assumptions'!$D$8-'[1]Global Assumptions'!$D$7)*'[1]Global Assumptions'!$D$11))</f>
        <v>2883.65</v>
      </c>
      <c r="E51" s="2">
        <f>IF(A51&lt;'[1]Global Assumptions'!$D$12,A51*'[1]Global Assumptions'!$D$13*$H$3,'[1]Global Assumptions'!$D$12*'[1]Global Assumptions'!$D$13*$H$3)</f>
        <v>1204.3079999999998</v>
      </c>
      <c r="F51" s="2">
        <f>(A51+K51)*'[1]Global Assumptions'!$D$14</f>
        <v>3709.245696</v>
      </c>
      <c r="G51" s="2">
        <f>IF(A51&lt;'[1]Global Assumptions'!$D$16,A51*'[1]Global Assumptions'!$D$15,'[1]Global Assumptions'!$D$16*'[1]Global Assumptions'!$D$15)</f>
        <v>333.36</v>
      </c>
      <c r="H51" s="2">
        <f>IF(A51&lt;'[1]Global Assumptions'!$D$7,A51*$D$10,IF(A51&lt;$F$10,(A51-'[1]Global Assumptions'!$D$7)*$E$10+'[1]Global Assumptions'!$D$7*$D$10,($F$10-'[1]Global Assumptions'!$D$7)*$E$10+'[1]Global Assumptions'!$D$7*$D$10))*$G$10</f>
        <v>0</v>
      </c>
      <c r="I51" s="2">
        <f>+'[1]Global Assumptions'!$D$21*$H$4+'[1]Global Assumptions'!$D$22*$H$5</f>
        <v>2001.9960000000001</v>
      </c>
      <c r="J51" s="2">
        <v>0</v>
      </c>
      <c r="K51" s="2">
        <f>IF(A51&lt;$H$7,A51*'[1]Global Assumptions'!$D$25/1000*$H$6*1.08*12,$H$7*'[1]Global Assumptions'!$D$25/1000*$H$6*1.08*12)</f>
        <v>217.72800000000001</v>
      </c>
      <c r="L51" s="2">
        <v>0</v>
      </c>
      <c r="M51" s="2">
        <f t="shared" si="3"/>
        <v>0</v>
      </c>
      <c r="N51" s="2">
        <f t="shared" si="3"/>
        <v>0</v>
      </c>
      <c r="O51" s="2">
        <f t="shared" si="3"/>
        <v>9.5</v>
      </c>
      <c r="P51" s="2">
        <f t="shared" si="3"/>
        <v>0</v>
      </c>
    </row>
    <row r="52" spans="1:16" x14ac:dyDescent="0.2">
      <c r="A52" s="2">
        <v>195000</v>
      </c>
      <c r="B52" s="16">
        <f t="shared" si="0"/>
        <v>5.362839844102564E-2</v>
      </c>
      <c r="C52" s="2">
        <f t="shared" si="1"/>
        <v>10457.537695999999</v>
      </c>
      <c r="D52" s="2">
        <f>IF((A52+K52)&lt;'[1]Global Assumptions'!$D$7,((A52+K52)-'[1]Global Assumptions'!$D$9)*'[1]Global Assumptions'!$D$10,(('[1]Global Assumptions'!$D$7-'[1]Global Assumptions'!$D$9)*'[1]Global Assumptions'!$D$10)+IF((A52+K52)&lt;'[1]Global Assumptions'!$D$8,((A52+K52)-'[1]Global Assumptions'!$D$7)*'[1]Global Assumptions'!$D$11,('[1]Global Assumptions'!$D$8-'[1]Global Assumptions'!$D$7)*'[1]Global Assumptions'!$D$11))</f>
        <v>2883.65</v>
      </c>
      <c r="E52" s="2">
        <f>IF(A52&lt;'[1]Global Assumptions'!$D$12,A52*'[1]Global Assumptions'!$D$13*$H$3,'[1]Global Assumptions'!$D$12*'[1]Global Assumptions'!$D$13*$H$3)</f>
        <v>1204.3079999999998</v>
      </c>
      <c r="F52" s="2">
        <f>(A52+K52)*'[1]Global Assumptions'!$D$14</f>
        <v>3806.745696</v>
      </c>
      <c r="G52" s="2">
        <f>IF(A52&lt;'[1]Global Assumptions'!$D$16,A52*'[1]Global Assumptions'!$D$15,'[1]Global Assumptions'!$D$16*'[1]Global Assumptions'!$D$15)</f>
        <v>333.36</v>
      </c>
      <c r="H52" s="2">
        <f>IF(A52&lt;'[1]Global Assumptions'!$D$7,A52*$D$10,IF(A52&lt;$F$10,(A52-'[1]Global Assumptions'!$D$7)*$E$10+'[1]Global Assumptions'!$D$7*$D$10,($F$10-'[1]Global Assumptions'!$D$7)*$E$10+'[1]Global Assumptions'!$D$7*$D$10))*$G$10</f>
        <v>0</v>
      </c>
      <c r="I52" s="2">
        <f>+'[1]Global Assumptions'!$D$21*$H$4+'[1]Global Assumptions'!$D$22*$H$5</f>
        <v>2001.9960000000001</v>
      </c>
      <c r="J52" s="2">
        <v>0</v>
      </c>
      <c r="K52" s="2">
        <f>IF(A52&lt;$H$7,A52*'[1]Global Assumptions'!$D$25/1000*$H$6*1.08*12,$H$7*'[1]Global Assumptions'!$D$25/1000*$H$6*1.08*12)</f>
        <v>217.72800000000001</v>
      </c>
      <c r="L52" s="2">
        <v>0</v>
      </c>
      <c r="M52" s="2">
        <f t="shared" si="3"/>
        <v>0</v>
      </c>
      <c r="N52" s="2">
        <f t="shared" si="3"/>
        <v>0</v>
      </c>
      <c r="O52" s="2">
        <f t="shared" si="3"/>
        <v>9.75</v>
      </c>
      <c r="P52" s="2">
        <f t="shared" si="3"/>
        <v>0</v>
      </c>
    </row>
    <row r="53" spans="1:16" ht="13.5" thickBot="1" x14ac:dyDescent="0.25">
      <c r="A53" s="5">
        <v>200000</v>
      </c>
      <c r="B53" s="23">
        <f t="shared" si="0"/>
        <v>5.277643848E-2</v>
      </c>
      <c r="C53" s="5">
        <f t="shared" si="1"/>
        <v>10555.287695999999</v>
      </c>
      <c r="D53" s="5">
        <f>IF((A53+K53)&lt;'[1]Global Assumptions'!$D$7,((A53+K53)-'[1]Global Assumptions'!$D$9)*'[1]Global Assumptions'!$D$10,(('[1]Global Assumptions'!$D$7-'[1]Global Assumptions'!$D$9)*'[1]Global Assumptions'!$D$10)+IF((A53+K53)&lt;'[1]Global Assumptions'!$D$8,((A53+K53)-'[1]Global Assumptions'!$D$7)*'[1]Global Assumptions'!$D$11,('[1]Global Assumptions'!$D$8-'[1]Global Assumptions'!$D$7)*'[1]Global Assumptions'!$D$11))</f>
        <v>2883.65</v>
      </c>
      <c r="E53" s="5">
        <f>IF(A53&lt;'[1]Global Assumptions'!$D$12,A53*'[1]Global Assumptions'!$D$13*$H$3,'[1]Global Assumptions'!$D$12*'[1]Global Assumptions'!$D$13*$H$3)</f>
        <v>1204.3079999999998</v>
      </c>
      <c r="F53" s="5">
        <f>(A53+K53)*'[1]Global Assumptions'!$D$14</f>
        <v>3904.245696</v>
      </c>
      <c r="G53" s="5">
        <f>IF(A53&lt;'[1]Global Assumptions'!$D$16,A53*'[1]Global Assumptions'!$D$15,'[1]Global Assumptions'!$D$16*'[1]Global Assumptions'!$D$15)</f>
        <v>333.36</v>
      </c>
      <c r="H53" s="5">
        <f>IF(A53&lt;'[1]Global Assumptions'!$D$7,A53*$D$10,IF(A53&lt;$F$10,(A53-'[1]Global Assumptions'!$D$7)*$E$10+'[1]Global Assumptions'!$D$7*$D$10,($F$10-'[1]Global Assumptions'!$D$7)*$E$10+'[1]Global Assumptions'!$D$7*$D$10))*$G$10</f>
        <v>0</v>
      </c>
      <c r="I53" s="5">
        <f>+'[1]Global Assumptions'!$D$21*$H$4+'[1]Global Assumptions'!$D$22*$H$5</f>
        <v>2001.9960000000001</v>
      </c>
      <c r="J53" s="5">
        <v>0</v>
      </c>
      <c r="K53" s="5">
        <f>IF(A53&lt;$H$7,A53*'[1]Global Assumptions'!$D$25/1000*$H$6*1.08*12,$H$7*'[1]Global Assumptions'!$D$25/1000*$H$6*1.08*12)</f>
        <v>217.72800000000001</v>
      </c>
      <c r="L53" s="5">
        <v>0</v>
      </c>
      <c r="M53" s="5">
        <f t="shared" si="3"/>
        <v>0</v>
      </c>
      <c r="N53" s="5">
        <f t="shared" si="3"/>
        <v>0</v>
      </c>
      <c r="O53" s="5">
        <f t="shared" si="3"/>
        <v>10</v>
      </c>
      <c r="P53" s="5">
        <f t="shared" si="3"/>
        <v>0</v>
      </c>
    </row>
    <row r="55" spans="1:16" ht="15.75" x14ac:dyDescent="0.25">
      <c r="A55" s="22" t="str">
        <f>+'[1]Global Assumptions'!E4</f>
        <v>FY21 Budget</v>
      </c>
    </row>
    <row r="56" spans="1:16" x14ac:dyDescent="0.2">
      <c r="A56" s="2">
        <v>20000</v>
      </c>
      <c r="B56" s="16">
        <f t="shared" ref="B56:B92" si="4">+C56/A56</f>
        <v>0.19701087000000003</v>
      </c>
      <c r="C56" s="2">
        <f t="shared" ref="C56:C92" si="5">SUM(D56:P56)</f>
        <v>3940.2174000000005</v>
      </c>
      <c r="D56" s="2">
        <f>IF((A56+K56)&lt;'[1]Global Assumptions'!$E$7,((A56+K56)-'[1]Global Assumptions'!$E$9)*'[1]Global Assumptions'!$E$10,(('[1]Global Assumptions'!$E$7-'[1]Global Assumptions'!$E$9)*'[1]Global Assumptions'!$E$10)+IF((A56+K56)&lt;'[1]Global Assumptions'!$E$8,((A56+K56)-'[1]Global Assumptions'!$E$7)*'[1]Global Assumptions'!$E$11,('[1]Global Assumptions'!$E$8-'[1]Global Assumptions'!$E$7)*'[1]Global Assumptions'!$E$11))</f>
        <v>918.16678080000008</v>
      </c>
      <c r="E56" s="2">
        <f>IF(A56&lt;'[1]Global Assumptions'!$E$12,A56*'[1]Global Assumptions'!$E$13*$H$3,'[1]Global Assumptions'!$E$12*'[1]Global Assumptions'!$E$13*$H$3)</f>
        <v>453.59999999999997</v>
      </c>
      <c r="F56" s="2">
        <f>(A56+K56)*'[1]Global Assumptions'!$E$14</f>
        <v>390.84913920000002</v>
      </c>
      <c r="G56" s="2">
        <f>IF(A56&lt;'[1]Global Assumptions'!$E$16,A56*'[1]Global Assumptions'!$E$15,'[1]Global Assumptions'!$E$16*'[1]Global Assumptions'!$E$15)</f>
        <v>72</v>
      </c>
      <c r="H56" s="2">
        <f>IF(A56&lt;'[1]Global Assumptions'!$E$7,A56*$D$11,IF(A56&lt;$F$11,(A56-'[1]Global Assumptions'!$E$7)*$E$11+'[1]Global Assumptions'!$E$7*$D$11,($F$11-'[1]Global Assumptions'!$E$7)*$E$11+'[1]Global Assumptions'!$E$7*$D$11))*$G$11</f>
        <v>0</v>
      </c>
      <c r="I56" s="2">
        <f>+'[1]Global Assumptions'!$E$21*$H$4+'[1]Global Assumptions'!$E$22*$H$5</f>
        <v>2062.0558800000003</v>
      </c>
      <c r="J56" s="2">
        <v>0</v>
      </c>
      <c r="K56" s="2">
        <f>IF(A56&lt;$H$7,A56*'[1]Global Assumptions'!$E$25/1000*$H$6*1.08*12,$H$7*'[1]Global Assumptions'!$E$25/1000*$H$6*1.08*12)</f>
        <v>43.5456</v>
      </c>
      <c r="L56" s="2">
        <v>0</v>
      </c>
      <c r="M56" s="2">
        <f t="shared" ref="M56:P75" si="6">+$A56*M$11</f>
        <v>0</v>
      </c>
      <c r="N56" s="2">
        <f t="shared" si="6"/>
        <v>0</v>
      </c>
      <c r="O56" s="2">
        <f t="shared" si="6"/>
        <v>0</v>
      </c>
      <c r="P56" s="2">
        <f t="shared" si="6"/>
        <v>0</v>
      </c>
    </row>
    <row r="57" spans="1:16" x14ac:dyDescent="0.2">
      <c r="A57" s="2">
        <v>25000</v>
      </c>
      <c r="B57" s="16">
        <f t="shared" si="4"/>
        <v>0.17833281120000002</v>
      </c>
      <c r="C57" s="2">
        <f t="shared" si="5"/>
        <v>4458.3202800000008</v>
      </c>
      <c r="D57" s="2">
        <f>IF((A57+K57)&lt;'[1]Global Assumptions'!$E$7,((A57+K57)-'[1]Global Assumptions'!$E$9)*'[1]Global Assumptions'!$E$10,(('[1]Global Assumptions'!$E$7-'[1]Global Assumptions'!$E$9)*'[1]Global Assumptions'!$E$10)+IF((A57+K57)&lt;'[1]Global Assumptions'!$E$8,((A57+K57)-'[1]Global Assumptions'!$E$7)*'[1]Global Assumptions'!$E$11,('[1]Global Assumptions'!$E$8-'[1]Global Assumptions'!$E$7)*'[1]Global Assumptions'!$E$11))</f>
        <v>1196.270976</v>
      </c>
      <c r="E57" s="2">
        <f>IF(A57&lt;'[1]Global Assumptions'!$E$12,A57*'[1]Global Assumptions'!$E$13*$H$3,'[1]Global Assumptions'!$E$12*'[1]Global Assumptions'!$E$13*$H$3)</f>
        <v>567</v>
      </c>
      <c r="F57" s="2">
        <f>(A57+K57)*'[1]Global Assumptions'!$E$14</f>
        <v>488.56142399999999</v>
      </c>
      <c r="G57" s="2">
        <f>IF(A57&lt;'[1]Global Assumptions'!$E$16,A57*'[1]Global Assumptions'!$E$15,'[1]Global Assumptions'!$E$16*'[1]Global Assumptions'!$E$15)</f>
        <v>90</v>
      </c>
      <c r="H57" s="2">
        <f>IF(A57&lt;'[1]Global Assumptions'!$E$7,A57*$D$11,IF(A57&lt;$F$11,(A57-'[1]Global Assumptions'!$E$7)*$E$11+'[1]Global Assumptions'!$E$7*$D$11,($F$11-'[1]Global Assumptions'!$E$7)*$E$11+'[1]Global Assumptions'!$E$7*$D$11))*$G$11</f>
        <v>0</v>
      </c>
      <c r="I57" s="2">
        <f>+'[1]Global Assumptions'!$E$21*$H$4+'[1]Global Assumptions'!$E$22*$H$5</f>
        <v>2062.0558800000003</v>
      </c>
      <c r="J57" s="2">
        <v>0</v>
      </c>
      <c r="K57" s="2">
        <f>IF(A57&lt;$H$7,A57*'[1]Global Assumptions'!$E$25/1000*$H$6*1.08*12,$H$7*'[1]Global Assumptions'!$E$25/1000*$H$6*1.08*12)</f>
        <v>54.432000000000002</v>
      </c>
      <c r="L57" s="2">
        <v>0</v>
      </c>
      <c r="M57" s="2">
        <f t="shared" si="6"/>
        <v>0</v>
      </c>
      <c r="N57" s="2">
        <f t="shared" si="6"/>
        <v>0</v>
      </c>
      <c r="O57" s="2">
        <f t="shared" si="6"/>
        <v>0</v>
      </c>
      <c r="P57" s="2">
        <f t="shared" si="6"/>
        <v>0</v>
      </c>
    </row>
    <row r="58" spans="1:16" x14ac:dyDescent="0.2">
      <c r="A58" s="2">
        <v>30000</v>
      </c>
      <c r="B58" s="16">
        <f t="shared" si="4"/>
        <v>0.16588077200000001</v>
      </c>
      <c r="C58" s="2">
        <f t="shared" si="5"/>
        <v>4976.4231600000003</v>
      </c>
      <c r="D58" s="2">
        <f>IF((A58+K58)&lt;'[1]Global Assumptions'!$E$7,((A58+K58)-'[1]Global Assumptions'!$E$9)*'[1]Global Assumptions'!$E$10,(('[1]Global Assumptions'!$E$7-'[1]Global Assumptions'!$E$9)*'[1]Global Assumptions'!$E$10)+IF((A58+K58)&lt;'[1]Global Assumptions'!$E$8,((A58+K58)-'[1]Global Assumptions'!$E$7)*'[1]Global Assumptions'!$E$11,('[1]Global Assumptions'!$E$8-'[1]Global Assumptions'!$E$7)*'[1]Global Assumptions'!$E$11))</f>
        <v>1474.3751712000001</v>
      </c>
      <c r="E58" s="2">
        <f>IF(A58&lt;'[1]Global Assumptions'!$E$12,A58*'[1]Global Assumptions'!$E$13*$H$3,'[1]Global Assumptions'!$E$12*'[1]Global Assumptions'!$E$13*$H$3)</f>
        <v>680.4</v>
      </c>
      <c r="F58" s="2">
        <f>(A58+K58)*'[1]Global Assumptions'!$E$14</f>
        <v>586.27370880000001</v>
      </c>
      <c r="G58" s="2">
        <f>IF(A58&lt;'[1]Global Assumptions'!$E$16,A58*'[1]Global Assumptions'!$E$15,'[1]Global Assumptions'!$E$16*'[1]Global Assumptions'!$E$15)</f>
        <v>108</v>
      </c>
      <c r="H58" s="2">
        <f>IF(A58&lt;'[1]Global Assumptions'!$E$7,A58*$D$11,IF(A58&lt;$F$11,(A58-'[1]Global Assumptions'!$E$7)*$E$11+'[1]Global Assumptions'!$E$7*$D$11,($F$11-'[1]Global Assumptions'!$E$7)*$E$11+'[1]Global Assumptions'!$E$7*$D$11))*$G$11</f>
        <v>0</v>
      </c>
      <c r="I58" s="2">
        <f>+'[1]Global Assumptions'!$E$21*$H$4+'[1]Global Assumptions'!$E$22*$H$5</f>
        <v>2062.0558800000003</v>
      </c>
      <c r="J58" s="2">
        <v>0</v>
      </c>
      <c r="K58" s="2">
        <f>IF(A58&lt;$H$7,A58*'[1]Global Assumptions'!$E$25/1000*$H$6*1.08*12,$H$7*'[1]Global Assumptions'!$E$25/1000*$H$6*1.08*12)</f>
        <v>65.318399999999997</v>
      </c>
      <c r="L58" s="2">
        <v>0</v>
      </c>
      <c r="M58" s="2">
        <f t="shared" si="6"/>
        <v>0</v>
      </c>
      <c r="N58" s="2">
        <f t="shared" si="6"/>
        <v>0</v>
      </c>
      <c r="O58" s="2">
        <f t="shared" si="6"/>
        <v>0</v>
      </c>
      <c r="P58" s="2">
        <f t="shared" si="6"/>
        <v>0</v>
      </c>
    </row>
    <row r="59" spans="1:16" x14ac:dyDescent="0.2">
      <c r="A59" s="2">
        <v>35000</v>
      </c>
      <c r="B59" s="16">
        <f t="shared" si="4"/>
        <v>0.15698645828571434</v>
      </c>
      <c r="C59" s="2">
        <f t="shared" si="5"/>
        <v>5494.5260400000016</v>
      </c>
      <c r="D59" s="2">
        <f>IF((A59+K59)&lt;'[1]Global Assumptions'!$E$7,((A59+K59)-'[1]Global Assumptions'!$E$9)*'[1]Global Assumptions'!$E$10,(('[1]Global Assumptions'!$E$7-'[1]Global Assumptions'!$E$9)*'[1]Global Assumptions'!$E$10)+IF((A59+K59)&lt;'[1]Global Assumptions'!$E$8,((A59+K59)-'[1]Global Assumptions'!$E$7)*'[1]Global Assumptions'!$E$11,('[1]Global Assumptions'!$E$8-'[1]Global Assumptions'!$E$7)*'[1]Global Assumptions'!$E$11))</f>
        <v>1752.4793663999999</v>
      </c>
      <c r="E59" s="2">
        <f>IF(A59&lt;'[1]Global Assumptions'!$E$12,A59*'[1]Global Assumptions'!$E$13*$H$3,'[1]Global Assumptions'!$E$12*'[1]Global Assumptions'!$E$13*$H$3)</f>
        <v>793.8</v>
      </c>
      <c r="F59" s="2">
        <f>(A59+K59)*'[1]Global Assumptions'!$E$14</f>
        <v>683.98599360000003</v>
      </c>
      <c r="G59" s="2">
        <f>IF(A59&lt;'[1]Global Assumptions'!$E$16,A59*'[1]Global Assumptions'!$E$15,'[1]Global Assumptions'!$E$16*'[1]Global Assumptions'!$E$15)</f>
        <v>126</v>
      </c>
      <c r="H59" s="2">
        <f>IF(A59&lt;'[1]Global Assumptions'!$E$7,A59*$D$11,IF(A59&lt;$F$11,(A59-'[1]Global Assumptions'!$E$7)*$E$11+'[1]Global Assumptions'!$E$7*$D$11,($F$11-'[1]Global Assumptions'!$E$7)*$E$11+'[1]Global Assumptions'!$E$7*$D$11))*$G$11</f>
        <v>0</v>
      </c>
      <c r="I59" s="2">
        <f>+'[1]Global Assumptions'!$E$21*$H$4+'[1]Global Assumptions'!$E$22*$H$5</f>
        <v>2062.0558800000003</v>
      </c>
      <c r="J59" s="2">
        <v>0</v>
      </c>
      <c r="K59" s="2">
        <f>IF(A59&lt;$H$7,A59*'[1]Global Assumptions'!$E$25/1000*$H$6*1.08*12,$H$7*'[1]Global Assumptions'!$E$25/1000*$H$6*1.08*12)</f>
        <v>76.204800000000006</v>
      </c>
      <c r="L59" s="2">
        <v>0</v>
      </c>
      <c r="M59" s="2">
        <f t="shared" si="6"/>
        <v>0</v>
      </c>
      <c r="N59" s="2">
        <f t="shared" si="6"/>
        <v>0</v>
      </c>
      <c r="O59" s="2">
        <f t="shared" si="6"/>
        <v>0</v>
      </c>
      <c r="P59" s="2">
        <f t="shared" si="6"/>
        <v>0</v>
      </c>
    </row>
    <row r="60" spans="1:16" x14ac:dyDescent="0.2">
      <c r="A60" s="2">
        <v>40000</v>
      </c>
      <c r="B60" s="16">
        <f t="shared" si="4"/>
        <v>0.15031572300000001</v>
      </c>
      <c r="C60" s="2">
        <f t="shared" si="5"/>
        <v>6012.6289200000001</v>
      </c>
      <c r="D60" s="2">
        <f>IF((A60+K60)&lt;'[1]Global Assumptions'!$E$7,((A60+K60)-'[1]Global Assumptions'!$E$9)*'[1]Global Assumptions'!$E$10,(('[1]Global Assumptions'!$E$7-'[1]Global Assumptions'!$E$9)*'[1]Global Assumptions'!$E$10)+IF((A60+K60)&lt;'[1]Global Assumptions'!$E$8,((A60+K60)-'[1]Global Assumptions'!$E$7)*'[1]Global Assumptions'!$E$11,('[1]Global Assumptions'!$E$8-'[1]Global Assumptions'!$E$7)*'[1]Global Assumptions'!$E$11))</f>
        <v>2030.5835616000002</v>
      </c>
      <c r="E60" s="2">
        <f>IF(A60&lt;'[1]Global Assumptions'!$E$12,A60*'[1]Global Assumptions'!$E$13*$H$3,'[1]Global Assumptions'!$E$12*'[1]Global Assumptions'!$E$13*$H$3)</f>
        <v>907.19999999999993</v>
      </c>
      <c r="F60" s="2">
        <f>(A60+K60)*'[1]Global Assumptions'!$E$14</f>
        <v>781.69827840000005</v>
      </c>
      <c r="G60" s="2">
        <f>IF(A60&lt;'[1]Global Assumptions'!$E$16,A60*'[1]Global Assumptions'!$E$15,'[1]Global Assumptions'!$E$16*'[1]Global Assumptions'!$E$15)</f>
        <v>144</v>
      </c>
      <c r="H60" s="2">
        <f>IF(A60&lt;'[1]Global Assumptions'!$E$7,A60*$D$11,IF(A60&lt;$F$11,(A60-'[1]Global Assumptions'!$E$7)*$E$11+'[1]Global Assumptions'!$E$7*$D$11,($F$11-'[1]Global Assumptions'!$E$7)*$E$11+'[1]Global Assumptions'!$E$7*$D$11))*$G$11</f>
        <v>0</v>
      </c>
      <c r="I60" s="2">
        <f>+'[1]Global Assumptions'!$E$21*$H$4+'[1]Global Assumptions'!$E$22*$H$5</f>
        <v>2062.0558800000003</v>
      </c>
      <c r="J60" s="2">
        <v>0</v>
      </c>
      <c r="K60" s="2">
        <f>IF(A60&lt;$H$7,A60*'[1]Global Assumptions'!$E$25/1000*$H$6*1.08*12,$H$7*'[1]Global Assumptions'!$E$25/1000*$H$6*1.08*12)</f>
        <v>87.091200000000001</v>
      </c>
      <c r="L60" s="2">
        <v>0</v>
      </c>
      <c r="M60" s="2">
        <f t="shared" si="6"/>
        <v>0</v>
      </c>
      <c r="N60" s="2">
        <f t="shared" si="6"/>
        <v>0</v>
      </c>
      <c r="O60" s="2">
        <f t="shared" si="6"/>
        <v>0</v>
      </c>
      <c r="P60" s="2">
        <f t="shared" si="6"/>
        <v>0</v>
      </c>
    </row>
    <row r="61" spans="1:16" x14ac:dyDescent="0.2">
      <c r="A61" s="2">
        <v>45000</v>
      </c>
      <c r="B61" s="16">
        <f t="shared" si="4"/>
        <v>0.14512737333333334</v>
      </c>
      <c r="C61" s="2">
        <f t="shared" si="5"/>
        <v>6530.7317999999996</v>
      </c>
      <c r="D61" s="2">
        <f>IF((A61+K61)&lt;'[1]Global Assumptions'!$E$7,((A61+K61)-'[1]Global Assumptions'!$E$9)*'[1]Global Assumptions'!$E$10,(('[1]Global Assumptions'!$E$7-'[1]Global Assumptions'!$E$9)*'[1]Global Assumptions'!$E$10)+IF((A61+K61)&lt;'[1]Global Assumptions'!$E$8,((A61+K61)-'[1]Global Assumptions'!$E$7)*'[1]Global Assumptions'!$E$11,('[1]Global Assumptions'!$E$8-'[1]Global Assumptions'!$E$7)*'[1]Global Assumptions'!$E$11))</f>
        <v>2308.6877568</v>
      </c>
      <c r="E61" s="2">
        <f>IF(A61&lt;'[1]Global Assumptions'!$E$12,A61*'[1]Global Assumptions'!$E$13*$H$3,'[1]Global Assumptions'!$E$12*'[1]Global Assumptions'!$E$13*$H$3)</f>
        <v>1020.5999999999999</v>
      </c>
      <c r="F61" s="2">
        <f>(A61+K61)*'[1]Global Assumptions'!$E$14</f>
        <v>879.41056319999996</v>
      </c>
      <c r="G61" s="2">
        <f>IF(A61&lt;'[1]Global Assumptions'!$E$16,A61*'[1]Global Assumptions'!$E$15,'[1]Global Assumptions'!$E$16*'[1]Global Assumptions'!$E$15)</f>
        <v>162</v>
      </c>
      <c r="H61" s="2">
        <f>IF(A61&lt;'[1]Global Assumptions'!$E$7,A61*$D$11,IF(A61&lt;$F$11,(A61-'[1]Global Assumptions'!$E$7)*$E$11+'[1]Global Assumptions'!$E$7*$D$11,($F$11-'[1]Global Assumptions'!$E$7)*$E$11+'[1]Global Assumptions'!$E$7*$D$11))*$G$11</f>
        <v>0</v>
      </c>
      <c r="I61" s="2">
        <f>+'[1]Global Assumptions'!$E$21*$H$4+'[1]Global Assumptions'!$E$22*$H$5</f>
        <v>2062.0558800000003</v>
      </c>
      <c r="J61" s="2">
        <v>0</v>
      </c>
      <c r="K61" s="2">
        <f>IF(A61&lt;$H$7,A61*'[1]Global Assumptions'!$E$25/1000*$H$6*1.08*12,$H$7*'[1]Global Assumptions'!$E$25/1000*$H$6*1.08*12)</f>
        <v>97.977600000000024</v>
      </c>
      <c r="L61" s="2">
        <v>0</v>
      </c>
      <c r="M61" s="2">
        <f t="shared" si="6"/>
        <v>0</v>
      </c>
      <c r="N61" s="2">
        <f t="shared" si="6"/>
        <v>0</v>
      </c>
      <c r="O61" s="2">
        <f t="shared" si="6"/>
        <v>0</v>
      </c>
      <c r="P61" s="2">
        <f t="shared" si="6"/>
        <v>0</v>
      </c>
    </row>
    <row r="62" spans="1:16" x14ac:dyDescent="0.2">
      <c r="A62" s="2">
        <v>50000</v>
      </c>
      <c r="B62" s="16">
        <f t="shared" si="4"/>
        <v>0.14097669360000001</v>
      </c>
      <c r="C62" s="2">
        <f t="shared" si="5"/>
        <v>7048.8346799999999</v>
      </c>
      <c r="D62" s="2">
        <f>IF((A62+K62)&lt;'[1]Global Assumptions'!$E$7,((A62+K62)-'[1]Global Assumptions'!$E$9)*'[1]Global Assumptions'!$E$10,(('[1]Global Assumptions'!$E$7-'[1]Global Assumptions'!$E$9)*'[1]Global Assumptions'!$E$10)+IF((A62+K62)&lt;'[1]Global Assumptions'!$E$8,((A62+K62)-'[1]Global Assumptions'!$E$7)*'[1]Global Assumptions'!$E$11,('[1]Global Assumptions'!$E$8-'[1]Global Assumptions'!$E$7)*'[1]Global Assumptions'!$E$11))</f>
        <v>2586.791952</v>
      </c>
      <c r="E62" s="2">
        <f>IF(A62&lt;'[1]Global Assumptions'!$E$12,A62*'[1]Global Assumptions'!$E$13*$H$3,'[1]Global Assumptions'!$E$12*'[1]Global Assumptions'!$E$13*$H$3)</f>
        <v>1134</v>
      </c>
      <c r="F62" s="2">
        <f>(A62+K62)*'[1]Global Assumptions'!$E$14</f>
        <v>977.12284799999998</v>
      </c>
      <c r="G62" s="2">
        <f>IF(A62&lt;'[1]Global Assumptions'!$E$16,A62*'[1]Global Assumptions'!$E$15,'[1]Global Assumptions'!$E$16*'[1]Global Assumptions'!$E$15)</f>
        <v>180</v>
      </c>
      <c r="H62" s="2">
        <f>IF(A62&lt;'[1]Global Assumptions'!$E$7,A62*$D$11,IF(A62&lt;$F$11,(A62-'[1]Global Assumptions'!$E$7)*$E$11+'[1]Global Assumptions'!$E$7*$D$11,($F$11-'[1]Global Assumptions'!$E$7)*$E$11+'[1]Global Assumptions'!$E$7*$D$11))*$G$11</f>
        <v>0</v>
      </c>
      <c r="I62" s="2">
        <f>+'[1]Global Assumptions'!$E$21*$H$4+'[1]Global Assumptions'!$E$22*$H$5</f>
        <v>2062.0558800000003</v>
      </c>
      <c r="J62" s="2">
        <v>0</v>
      </c>
      <c r="K62" s="2">
        <f>IF(A62&lt;$H$7,A62*'[1]Global Assumptions'!$E$25/1000*$H$6*1.08*12,$H$7*'[1]Global Assumptions'!$E$25/1000*$H$6*1.08*12)</f>
        <v>108.864</v>
      </c>
      <c r="L62" s="2">
        <v>0</v>
      </c>
      <c r="M62" s="2">
        <f t="shared" si="6"/>
        <v>0</v>
      </c>
      <c r="N62" s="2">
        <f t="shared" si="6"/>
        <v>0</v>
      </c>
      <c r="O62" s="2">
        <f t="shared" si="6"/>
        <v>0</v>
      </c>
      <c r="P62" s="2">
        <f t="shared" si="6"/>
        <v>0</v>
      </c>
    </row>
    <row r="63" spans="1:16" x14ac:dyDescent="0.2">
      <c r="A63" s="2">
        <v>55000</v>
      </c>
      <c r="B63" s="16">
        <f t="shared" si="4"/>
        <v>0.13737450109090912</v>
      </c>
      <c r="C63" s="2">
        <f t="shared" si="5"/>
        <v>7555.5975600000011</v>
      </c>
      <c r="D63" s="2">
        <f>IF((A63+K63)&lt;'[1]Global Assumptions'!$E$7,((A63+K63)-'[1]Global Assumptions'!$E$9)*'[1]Global Assumptions'!$E$10,(('[1]Global Assumptions'!$E$7-'[1]Global Assumptions'!$E$9)*'[1]Global Assumptions'!$E$10)+IF((A63+K63)&lt;'[1]Global Assumptions'!$E$8,((A63+K63)-'[1]Global Assumptions'!$E$7)*'[1]Global Assumptions'!$E$11,('[1]Global Assumptions'!$E$8-'[1]Global Assumptions'!$E$7)*'[1]Global Assumptions'!$E$11))</f>
        <v>2864.8961472000001</v>
      </c>
      <c r="E63" s="2">
        <f>IF(A63&lt;'[1]Global Assumptions'!$E$12,A63*'[1]Global Assumptions'!$E$13*$H$3,'[1]Global Assumptions'!$E$12*'[1]Global Assumptions'!$E$13*$H$3)</f>
        <v>1236.06</v>
      </c>
      <c r="F63" s="2">
        <f>(A63+K63)*'[1]Global Assumptions'!$E$14</f>
        <v>1074.8351327999999</v>
      </c>
      <c r="G63" s="2">
        <f>IF(A63&lt;'[1]Global Assumptions'!$E$16,A63*'[1]Global Assumptions'!$E$15,'[1]Global Assumptions'!$E$16*'[1]Global Assumptions'!$E$15)</f>
        <v>198</v>
      </c>
      <c r="H63" s="2">
        <f>IF(A63&lt;'[1]Global Assumptions'!$E$7,A63*$D$11,IF(A63&lt;$F$11,(A63-'[1]Global Assumptions'!$E$7)*$E$11+'[1]Global Assumptions'!$E$7*$D$11,($F$11-'[1]Global Assumptions'!$E$7)*$E$11+'[1]Global Assumptions'!$E$7*$D$11))*$G$11</f>
        <v>0</v>
      </c>
      <c r="I63" s="2">
        <f>+'[1]Global Assumptions'!$E$21*$H$4+'[1]Global Assumptions'!$E$22*$H$5</f>
        <v>2062.0558800000003</v>
      </c>
      <c r="J63" s="2">
        <v>0</v>
      </c>
      <c r="K63" s="2">
        <f>IF(A63&lt;$H$7,A63*'[1]Global Assumptions'!$E$25/1000*$H$6*1.08*12,$H$7*'[1]Global Assumptions'!$E$25/1000*$H$6*1.08*12)</f>
        <v>119.75040000000001</v>
      </c>
      <c r="L63" s="2"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t="shared" si="6"/>
        <v>0</v>
      </c>
    </row>
    <row r="64" spans="1:16" x14ac:dyDescent="0.2">
      <c r="A64" s="2">
        <v>60000</v>
      </c>
      <c r="B64" s="16">
        <f t="shared" si="4"/>
        <v>0.13264333496000003</v>
      </c>
      <c r="C64" s="2">
        <f t="shared" si="5"/>
        <v>7958.6000976000014</v>
      </c>
      <c r="D64" s="2">
        <f>IF((A64+K64)&lt;'[1]Global Assumptions'!$E$7,((A64+K64)-'[1]Global Assumptions'!$E$9)*'[1]Global Assumptions'!$E$10,(('[1]Global Assumptions'!$E$7-'[1]Global Assumptions'!$E$9)*'[1]Global Assumptions'!$E$10)+IF((A64+K64)&lt;'[1]Global Assumptions'!$E$8,((A64+K64)-'[1]Global Assumptions'!$E$7)*'[1]Global Assumptions'!$E$11,('[1]Global Assumptions'!$E$8-'[1]Global Assumptions'!$E$7)*'[1]Global Assumptions'!$E$11))</f>
        <v>3141.3</v>
      </c>
      <c r="E64" s="2">
        <f>IF(A64&lt;'[1]Global Assumptions'!$E$12,A64*'[1]Global Assumptions'!$E$13*$H$3,'[1]Global Assumptions'!$E$12*'[1]Global Assumptions'!$E$13*$H$3)</f>
        <v>1236.06</v>
      </c>
      <c r="F64" s="2">
        <f>(A64+K64)*'[1]Global Assumptions'!$E$14</f>
        <v>1172.5474176</v>
      </c>
      <c r="G64" s="2">
        <f>IF(A64&lt;'[1]Global Assumptions'!$E$16,A64*'[1]Global Assumptions'!$E$15,'[1]Global Assumptions'!$E$16*'[1]Global Assumptions'!$E$15)</f>
        <v>216</v>
      </c>
      <c r="H64" s="2">
        <f>IF(A64&lt;'[1]Global Assumptions'!$E$7,A64*$D$11,IF(A64&lt;$F$11,(A64-'[1]Global Assumptions'!$E$7)*$E$11+'[1]Global Assumptions'!$E$7*$D$11,($F$11-'[1]Global Assumptions'!$E$7)*$E$11+'[1]Global Assumptions'!$E$7*$D$11))*$G$11</f>
        <v>0</v>
      </c>
      <c r="I64" s="2">
        <f>+'[1]Global Assumptions'!$E$21*$H$4+'[1]Global Assumptions'!$E$22*$H$5</f>
        <v>2062.0558800000003</v>
      </c>
      <c r="J64" s="2">
        <v>0</v>
      </c>
      <c r="K64" s="2">
        <f>IF(A64&lt;$H$7,A64*'[1]Global Assumptions'!$E$25/1000*$H$6*1.08*12,$H$7*'[1]Global Assumptions'!$E$25/1000*$H$6*1.08*12)</f>
        <v>130.63679999999999</v>
      </c>
      <c r="L64" s="2">
        <v>0</v>
      </c>
      <c r="M64" s="2">
        <f t="shared" si="6"/>
        <v>0</v>
      </c>
      <c r="N64" s="2">
        <f t="shared" si="6"/>
        <v>0</v>
      </c>
      <c r="O64" s="2">
        <f t="shared" si="6"/>
        <v>0</v>
      </c>
      <c r="P64" s="2">
        <f t="shared" si="6"/>
        <v>0</v>
      </c>
    </row>
    <row r="65" spans="1:16" x14ac:dyDescent="0.2">
      <c r="A65" s="2">
        <v>65000</v>
      </c>
      <c r="B65" s="16">
        <f t="shared" si="4"/>
        <v>0.12438767357538463</v>
      </c>
      <c r="C65" s="2">
        <f t="shared" si="5"/>
        <v>8085.1987824000007</v>
      </c>
      <c r="D65" s="2">
        <f>IF((A65+K65)&lt;'[1]Global Assumptions'!$E$7,((A65+K65)-'[1]Global Assumptions'!$E$9)*'[1]Global Assumptions'!$E$10,(('[1]Global Assumptions'!$E$7-'[1]Global Assumptions'!$E$9)*'[1]Global Assumptions'!$E$10)+IF((A65+K65)&lt;'[1]Global Assumptions'!$E$8,((A65+K65)-'[1]Global Assumptions'!$E$7)*'[1]Global Assumptions'!$E$11,('[1]Global Assumptions'!$E$8-'[1]Global Assumptions'!$E$7)*'[1]Global Assumptions'!$E$11))</f>
        <v>3141.3</v>
      </c>
      <c r="E65" s="2">
        <f>IF(A65&lt;'[1]Global Assumptions'!$E$12,A65*'[1]Global Assumptions'!$E$13*$H$3,'[1]Global Assumptions'!$E$12*'[1]Global Assumptions'!$E$13*$H$3)</f>
        <v>1236.06</v>
      </c>
      <c r="F65" s="2">
        <f>(A65+K65)*'[1]Global Assumptions'!$E$14</f>
        <v>1270.2597024000002</v>
      </c>
      <c r="G65" s="2">
        <f>IF(A65&lt;'[1]Global Assumptions'!$E$16,A65*'[1]Global Assumptions'!$E$15,'[1]Global Assumptions'!$E$16*'[1]Global Assumptions'!$E$15)</f>
        <v>234</v>
      </c>
      <c r="H65" s="2">
        <f>IF(A65&lt;'[1]Global Assumptions'!$E$7,A65*$D$11,IF(A65&lt;$F$11,(A65-'[1]Global Assumptions'!$E$7)*$E$11+'[1]Global Assumptions'!$E$7*$D$11,($F$11-'[1]Global Assumptions'!$E$7)*$E$11+'[1]Global Assumptions'!$E$7*$D$11))*$G$11</f>
        <v>0</v>
      </c>
      <c r="I65" s="2">
        <f>+'[1]Global Assumptions'!$E$21*$H$4+'[1]Global Assumptions'!$E$22*$H$5</f>
        <v>2062.0558800000003</v>
      </c>
      <c r="J65" s="2">
        <v>0</v>
      </c>
      <c r="K65" s="2">
        <f>IF(A65&lt;$H$7,A65*'[1]Global Assumptions'!$E$25/1000*$H$6*1.08*12,$H$7*'[1]Global Assumptions'!$E$25/1000*$H$6*1.08*12)</f>
        <v>141.52320000000003</v>
      </c>
      <c r="L65" s="2">
        <v>0</v>
      </c>
      <c r="M65" s="2">
        <f t="shared" si="6"/>
        <v>0</v>
      </c>
      <c r="N65" s="2">
        <f t="shared" si="6"/>
        <v>0</v>
      </c>
      <c r="O65" s="2">
        <f t="shared" si="6"/>
        <v>0</v>
      </c>
      <c r="P65" s="2">
        <f t="shared" si="6"/>
        <v>0</v>
      </c>
    </row>
    <row r="66" spans="1:16" x14ac:dyDescent="0.2">
      <c r="A66" s="24">
        <v>70000</v>
      </c>
      <c r="B66" s="16">
        <f t="shared" si="4"/>
        <v>0.11731139238857145</v>
      </c>
      <c r="C66" s="24">
        <f t="shared" si="5"/>
        <v>8211.7974672000018</v>
      </c>
      <c r="D66" s="2">
        <f>IF((A66+K66)&lt;'[1]Global Assumptions'!$E$7,((A66+K66)-'[1]Global Assumptions'!$E$9)*'[1]Global Assumptions'!$E$10,(('[1]Global Assumptions'!$E$7-'[1]Global Assumptions'!$E$9)*'[1]Global Assumptions'!$E$10)+IF((A66+K66)&lt;'[1]Global Assumptions'!$E$8,((A66+K66)-'[1]Global Assumptions'!$E$7)*'[1]Global Assumptions'!$E$11,('[1]Global Assumptions'!$E$8-'[1]Global Assumptions'!$E$7)*'[1]Global Assumptions'!$E$11))</f>
        <v>3141.3</v>
      </c>
      <c r="E66" s="2">
        <f>IF(A66&lt;'[1]Global Assumptions'!$E$12,A66*'[1]Global Assumptions'!$E$13*$H$3,'[1]Global Assumptions'!$E$12*'[1]Global Assumptions'!$E$13*$H$3)</f>
        <v>1236.06</v>
      </c>
      <c r="F66" s="2">
        <f>(A66+K66)*'[1]Global Assumptions'!$E$14</f>
        <v>1367.9719872000001</v>
      </c>
      <c r="G66" s="2">
        <f>IF(A66&lt;'[1]Global Assumptions'!$E$16,A66*'[1]Global Assumptions'!$E$15,'[1]Global Assumptions'!$E$16*'[1]Global Assumptions'!$E$15)</f>
        <v>252</v>
      </c>
      <c r="H66" s="2">
        <f>IF(A66&lt;'[1]Global Assumptions'!$E$7,A66*$D$11,IF(A66&lt;$F$11,(A66-'[1]Global Assumptions'!$E$7)*$E$11+'[1]Global Assumptions'!$E$7*$D$11,($F$11-'[1]Global Assumptions'!$E$7)*$E$11+'[1]Global Assumptions'!$E$7*$D$11))*$G$11</f>
        <v>0</v>
      </c>
      <c r="I66" s="2">
        <f>+'[1]Global Assumptions'!$E$21*$H$4+'[1]Global Assumptions'!$E$22*$H$5</f>
        <v>2062.0558800000003</v>
      </c>
      <c r="J66" s="2">
        <v>0</v>
      </c>
      <c r="K66" s="2">
        <f>IF(A66&lt;$H$7,A66*'[1]Global Assumptions'!$E$25/1000*$H$6*1.08*12,$H$7*'[1]Global Assumptions'!$E$25/1000*$H$6*1.08*12)</f>
        <v>152.40960000000001</v>
      </c>
      <c r="L66" s="2">
        <v>0</v>
      </c>
      <c r="M66" s="2">
        <f t="shared" si="6"/>
        <v>0</v>
      </c>
      <c r="N66" s="2">
        <f t="shared" si="6"/>
        <v>0</v>
      </c>
      <c r="O66" s="2">
        <f t="shared" si="6"/>
        <v>0</v>
      </c>
      <c r="P66" s="2">
        <f t="shared" si="6"/>
        <v>0</v>
      </c>
    </row>
    <row r="67" spans="1:16" x14ac:dyDescent="0.2">
      <c r="A67" s="2">
        <v>75000</v>
      </c>
      <c r="B67" s="16">
        <f t="shared" si="4"/>
        <v>0.11117861536000001</v>
      </c>
      <c r="C67" s="2">
        <f t="shared" si="5"/>
        <v>8338.3961520000012</v>
      </c>
      <c r="D67" s="2">
        <f>IF((A67+K67)&lt;'[1]Global Assumptions'!$E$7,((A67+K67)-'[1]Global Assumptions'!$E$9)*'[1]Global Assumptions'!$E$10,(('[1]Global Assumptions'!$E$7-'[1]Global Assumptions'!$E$9)*'[1]Global Assumptions'!$E$10)+IF((A67+K67)&lt;'[1]Global Assumptions'!$E$8,((A67+K67)-'[1]Global Assumptions'!$E$7)*'[1]Global Assumptions'!$E$11,('[1]Global Assumptions'!$E$8-'[1]Global Assumptions'!$E$7)*'[1]Global Assumptions'!$E$11))</f>
        <v>3141.3</v>
      </c>
      <c r="E67" s="2">
        <f>IF(A67&lt;'[1]Global Assumptions'!$E$12,A67*'[1]Global Assumptions'!$E$13*$H$3,'[1]Global Assumptions'!$E$12*'[1]Global Assumptions'!$E$13*$H$3)</f>
        <v>1236.06</v>
      </c>
      <c r="F67" s="2">
        <f>(A67+K67)*'[1]Global Assumptions'!$E$14</f>
        <v>1465.684272</v>
      </c>
      <c r="G67" s="2">
        <f>IF(A67&lt;'[1]Global Assumptions'!$E$16,A67*'[1]Global Assumptions'!$E$15,'[1]Global Assumptions'!$E$16*'[1]Global Assumptions'!$E$15)</f>
        <v>270</v>
      </c>
      <c r="H67" s="2">
        <f>IF(A67&lt;'[1]Global Assumptions'!$E$7,A67*$D$11,IF(A67&lt;$F$11,(A67-'[1]Global Assumptions'!$E$7)*$E$11+'[1]Global Assumptions'!$E$7*$D$11,($F$11-'[1]Global Assumptions'!$E$7)*$E$11+'[1]Global Assumptions'!$E$7*$D$11))*$G$11</f>
        <v>0</v>
      </c>
      <c r="I67" s="2">
        <f>+'[1]Global Assumptions'!$E$21*$H$4+'[1]Global Assumptions'!$E$22*$H$5</f>
        <v>2062.0558800000003</v>
      </c>
      <c r="J67" s="2">
        <v>0</v>
      </c>
      <c r="K67" s="2">
        <f>IF(A67&lt;$H$7,A67*'[1]Global Assumptions'!$E$25/1000*$H$6*1.08*12,$H$7*'[1]Global Assumptions'!$E$25/1000*$H$6*1.08*12)</f>
        <v>163.29599999999999</v>
      </c>
      <c r="L67" s="2">
        <v>0</v>
      </c>
      <c r="M67" s="2">
        <f t="shared" si="6"/>
        <v>0</v>
      </c>
      <c r="N67" s="2">
        <f t="shared" si="6"/>
        <v>0</v>
      </c>
      <c r="O67" s="2">
        <f t="shared" si="6"/>
        <v>0</v>
      </c>
      <c r="P67" s="2">
        <f t="shared" si="6"/>
        <v>0</v>
      </c>
    </row>
    <row r="68" spans="1:16" x14ac:dyDescent="0.2">
      <c r="A68" s="2">
        <v>80000</v>
      </c>
      <c r="B68" s="16">
        <f t="shared" si="4"/>
        <v>0.10581243546000001</v>
      </c>
      <c r="C68" s="2">
        <f t="shared" si="5"/>
        <v>8464.9948368000005</v>
      </c>
      <c r="D68" s="2">
        <f>IF((A68+K68)&lt;'[1]Global Assumptions'!$E$7,((A68+K68)-'[1]Global Assumptions'!$E$9)*'[1]Global Assumptions'!$E$10,(('[1]Global Assumptions'!$E$7-'[1]Global Assumptions'!$E$9)*'[1]Global Assumptions'!$E$10)+IF((A68+K68)&lt;'[1]Global Assumptions'!$E$8,((A68+K68)-'[1]Global Assumptions'!$E$7)*'[1]Global Assumptions'!$E$11,('[1]Global Assumptions'!$E$8-'[1]Global Assumptions'!$E$7)*'[1]Global Assumptions'!$E$11))</f>
        <v>3141.3</v>
      </c>
      <c r="E68" s="2">
        <f>IF(A68&lt;'[1]Global Assumptions'!$E$12,A68*'[1]Global Assumptions'!$E$13*$H$3,'[1]Global Assumptions'!$E$12*'[1]Global Assumptions'!$E$13*$H$3)</f>
        <v>1236.06</v>
      </c>
      <c r="F68" s="2">
        <f>(A68+K68)*'[1]Global Assumptions'!$E$14</f>
        <v>1563.3965568000001</v>
      </c>
      <c r="G68" s="2">
        <f>IF(A68&lt;'[1]Global Assumptions'!$E$16,A68*'[1]Global Assumptions'!$E$15,'[1]Global Assumptions'!$E$16*'[1]Global Assumptions'!$E$15)</f>
        <v>288</v>
      </c>
      <c r="H68" s="2">
        <f>IF(A68&lt;'[1]Global Assumptions'!$E$7,A68*$D$11,IF(A68&lt;$F$11,(A68-'[1]Global Assumptions'!$E$7)*$E$11+'[1]Global Assumptions'!$E$7*$D$11,($F$11-'[1]Global Assumptions'!$E$7)*$E$11+'[1]Global Assumptions'!$E$7*$D$11))*$G$11</f>
        <v>0</v>
      </c>
      <c r="I68" s="2">
        <f>+'[1]Global Assumptions'!$E$21*$H$4+'[1]Global Assumptions'!$E$22*$H$5</f>
        <v>2062.0558800000003</v>
      </c>
      <c r="J68" s="2">
        <v>0</v>
      </c>
      <c r="K68" s="2">
        <f>IF(A68&lt;$H$7,A68*'[1]Global Assumptions'!$E$25/1000*$H$6*1.08*12,$H$7*'[1]Global Assumptions'!$E$25/1000*$H$6*1.08*12)</f>
        <v>174.1824</v>
      </c>
      <c r="L68" s="2">
        <v>0</v>
      </c>
      <c r="M68" s="2">
        <f t="shared" si="6"/>
        <v>0</v>
      </c>
      <c r="N68" s="2">
        <f t="shared" si="6"/>
        <v>0</v>
      </c>
      <c r="O68" s="2">
        <f t="shared" si="6"/>
        <v>0</v>
      </c>
      <c r="P68" s="2">
        <f t="shared" si="6"/>
        <v>0</v>
      </c>
    </row>
    <row r="69" spans="1:16" x14ac:dyDescent="0.2">
      <c r="A69" s="2">
        <v>85000</v>
      </c>
      <c r="B69" s="16">
        <f t="shared" si="4"/>
        <v>0.10107757084235294</v>
      </c>
      <c r="C69" s="2">
        <f t="shared" si="5"/>
        <v>8591.5935215999998</v>
      </c>
      <c r="D69" s="2">
        <f>IF((A69+K69)&lt;'[1]Global Assumptions'!$E$7,((A69+K69)-'[1]Global Assumptions'!$E$9)*'[1]Global Assumptions'!$E$10,(('[1]Global Assumptions'!$E$7-'[1]Global Assumptions'!$E$9)*'[1]Global Assumptions'!$E$10)+IF((A69+K69)&lt;'[1]Global Assumptions'!$E$8,((A69+K69)-'[1]Global Assumptions'!$E$7)*'[1]Global Assumptions'!$E$11,('[1]Global Assumptions'!$E$8-'[1]Global Assumptions'!$E$7)*'[1]Global Assumptions'!$E$11))</f>
        <v>3141.3</v>
      </c>
      <c r="E69" s="2">
        <f>IF(A69&lt;'[1]Global Assumptions'!$E$12,A69*'[1]Global Assumptions'!$E$13*$H$3,'[1]Global Assumptions'!$E$12*'[1]Global Assumptions'!$E$13*$H$3)</f>
        <v>1236.06</v>
      </c>
      <c r="F69" s="2">
        <f>(A69+K69)*'[1]Global Assumptions'!$E$14</f>
        <v>1661.1088415999998</v>
      </c>
      <c r="G69" s="2">
        <f>IF(A69&lt;'[1]Global Assumptions'!$E$16,A69*'[1]Global Assumptions'!$E$15,'[1]Global Assumptions'!$E$16*'[1]Global Assumptions'!$E$15)</f>
        <v>306</v>
      </c>
      <c r="H69" s="2">
        <f>IF(A69&lt;'[1]Global Assumptions'!$E$7,A69*$D$11,IF(A69&lt;$F$11,(A69-'[1]Global Assumptions'!$E$7)*$E$11+'[1]Global Assumptions'!$E$7*$D$11,($F$11-'[1]Global Assumptions'!$E$7)*$E$11+'[1]Global Assumptions'!$E$7*$D$11))*$G$11</f>
        <v>0</v>
      </c>
      <c r="I69" s="2">
        <f>+'[1]Global Assumptions'!$E$21*$H$4+'[1]Global Assumptions'!$E$22*$H$5</f>
        <v>2062.0558800000003</v>
      </c>
      <c r="J69" s="2">
        <v>0</v>
      </c>
      <c r="K69" s="2">
        <f>IF(A69&lt;$H$7,A69*'[1]Global Assumptions'!$E$25/1000*$H$6*1.08*12,$H$7*'[1]Global Assumptions'!$E$25/1000*$H$6*1.08*12)</f>
        <v>185.06880000000001</v>
      </c>
      <c r="L69" s="2">
        <v>0</v>
      </c>
      <c r="M69" s="2">
        <f t="shared" si="6"/>
        <v>0</v>
      </c>
      <c r="N69" s="2">
        <f t="shared" si="6"/>
        <v>0</v>
      </c>
      <c r="O69" s="2">
        <f t="shared" si="6"/>
        <v>0</v>
      </c>
      <c r="P69" s="2">
        <f t="shared" si="6"/>
        <v>0</v>
      </c>
    </row>
    <row r="70" spans="1:16" x14ac:dyDescent="0.2">
      <c r="A70" s="2">
        <v>90000</v>
      </c>
      <c r="B70" s="16">
        <f t="shared" si="4"/>
        <v>9.6868802293333348E-2</v>
      </c>
      <c r="C70" s="2">
        <f t="shared" si="5"/>
        <v>8718.1922064000009</v>
      </c>
      <c r="D70" s="2">
        <f>IF((A70+K70)&lt;'[1]Global Assumptions'!$E$7,((A70+K70)-'[1]Global Assumptions'!$E$9)*'[1]Global Assumptions'!$E$10,(('[1]Global Assumptions'!$E$7-'[1]Global Assumptions'!$E$9)*'[1]Global Assumptions'!$E$10)+IF((A70+K70)&lt;'[1]Global Assumptions'!$E$8,((A70+K70)-'[1]Global Assumptions'!$E$7)*'[1]Global Assumptions'!$E$11,('[1]Global Assumptions'!$E$8-'[1]Global Assumptions'!$E$7)*'[1]Global Assumptions'!$E$11))</f>
        <v>3141.3</v>
      </c>
      <c r="E70" s="2">
        <f>IF(A70&lt;'[1]Global Assumptions'!$E$12,A70*'[1]Global Assumptions'!$E$13*$H$3,'[1]Global Assumptions'!$E$12*'[1]Global Assumptions'!$E$13*$H$3)</f>
        <v>1236.06</v>
      </c>
      <c r="F70" s="2">
        <f>(A70+K70)*'[1]Global Assumptions'!$E$14</f>
        <v>1758.8211263999999</v>
      </c>
      <c r="G70" s="2">
        <f>IF(A70&lt;'[1]Global Assumptions'!$E$16,A70*'[1]Global Assumptions'!$E$15,'[1]Global Assumptions'!$E$16*'[1]Global Assumptions'!$E$15)</f>
        <v>324</v>
      </c>
      <c r="H70" s="2">
        <f>IF(A70&lt;'[1]Global Assumptions'!$E$7,A70*$D$11,IF(A70&lt;$F$11,(A70-'[1]Global Assumptions'!$E$7)*$E$11+'[1]Global Assumptions'!$E$7*$D$11,($F$11-'[1]Global Assumptions'!$E$7)*$E$11+'[1]Global Assumptions'!$E$7*$D$11))*$G$11</f>
        <v>0</v>
      </c>
      <c r="I70" s="2">
        <f>+'[1]Global Assumptions'!$E$21*$H$4+'[1]Global Assumptions'!$E$22*$H$5</f>
        <v>2062.0558800000003</v>
      </c>
      <c r="J70" s="2">
        <v>0</v>
      </c>
      <c r="K70" s="2">
        <f>IF(A70&lt;$H$7,A70*'[1]Global Assumptions'!$E$25/1000*$H$6*1.08*12,$H$7*'[1]Global Assumptions'!$E$25/1000*$H$6*1.08*12)</f>
        <v>195.95520000000005</v>
      </c>
      <c r="L70" s="2">
        <v>0</v>
      </c>
      <c r="M70" s="2">
        <f t="shared" si="6"/>
        <v>0</v>
      </c>
      <c r="N70" s="2">
        <f t="shared" si="6"/>
        <v>0</v>
      </c>
      <c r="O70" s="2">
        <f t="shared" si="6"/>
        <v>0</v>
      </c>
      <c r="P70" s="2">
        <f t="shared" si="6"/>
        <v>0</v>
      </c>
    </row>
    <row r="71" spans="1:16" x14ac:dyDescent="0.2">
      <c r="A71" s="2">
        <v>95000</v>
      </c>
      <c r="B71" s="16">
        <f t="shared" si="4"/>
        <v>9.3103062012631577E-2</v>
      </c>
      <c r="C71" s="2">
        <f t="shared" si="5"/>
        <v>8844.7908912000003</v>
      </c>
      <c r="D71" s="2">
        <f>IF((A71+K71)&lt;'[1]Global Assumptions'!$E$7,((A71+K71)-'[1]Global Assumptions'!$E$9)*'[1]Global Assumptions'!$E$10,(('[1]Global Assumptions'!$E$7-'[1]Global Assumptions'!$E$9)*'[1]Global Assumptions'!$E$10)+IF((A71+K71)&lt;'[1]Global Assumptions'!$E$8,((A71+K71)-'[1]Global Assumptions'!$E$7)*'[1]Global Assumptions'!$E$11,('[1]Global Assumptions'!$E$8-'[1]Global Assumptions'!$E$7)*'[1]Global Assumptions'!$E$11))</f>
        <v>3141.3</v>
      </c>
      <c r="E71" s="2">
        <f>IF(A71&lt;'[1]Global Assumptions'!$E$12,A71*'[1]Global Assumptions'!$E$13*$H$3,'[1]Global Assumptions'!$E$12*'[1]Global Assumptions'!$E$13*$H$3)</f>
        <v>1236.06</v>
      </c>
      <c r="F71" s="2">
        <f>(A71+K71)*'[1]Global Assumptions'!$E$14</f>
        <v>1856.5334112</v>
      </c>
      <c r="G71" s="2">
        <f>IF(A71&lt;'[1]Global Assumptions'!$E$16,A71*'[1]Global Assumptions'!$E$15,'[1]Global Assumptions'!$E$16*'[1]Global Assumptions'!$E$15)</f>
        <v>342</v>
      </c>
      <c r="H71" s="2">
        <f>IF(A71&lt;'[1]Global Assumptions'!$E$7,A71*$D$11,IF(A71&lt;$F$11,(A71-'[1]Global Assumptions'!$E$7)*$E$11+'[1]Global Assumptions'!$E$7*$D$11,($F$11-'[1]Global Assumptions'!$E$7)*$E$11+'[1]Global Assumptions'!$E$7*$D$11))*$G$11</f>
        <v>0</v>
      </c>
      <c r="I71" s="2">
        <f>+'[1]Global Assumptions'!$E$21*$H$4+'[1]Global Assumptions'!$E$22*$H$5</f>
        <v>2062.0558800000003</v>
      </c>
      <c r="J71" s="2">
        <v>0</v>
      </c>
      <c r="K71" s="2">
        <f>IF(A71&lt;$H$7,A71*'[1]Global Assumptions'!$E$25/1000*$H$6*1.08*12,$H$7*'[1]Global Assumptions'!$E$25/1000*$H$6*1.08*12)</f>
        <v>206.84159999999997</v>
      </c>
      <c r="L71" s="2">
        <v>0</v>
      </c>
      <c r="M71" s="2">
        <f t="shared" si="6"/>
        <v>0</v>
      </c>
      <c r="N71" s="2">
        <f t="shared" si="6"/>
        <v>0</v>
      </c>
      <c r="O71" s="2">
        <f t="shared" si="6"/>
        <v>0</v>
      </c>
      <c r="P71" s="2">
        <f t="shared" si="6"/>
        <v>0</v>
      </c>
    </row>
    <row r="72" spans="1:16" x14ac:dyDescent="0.2">
      <c r="A72" s="2">
        <v>100000</v>
      </c>
      <c r="B72" s="16">
        <f t="shared" si="4"/>
        <v>8.9533895759999996E-2</v>
      </c>
      <c r="C72" s="2">
        <f t="shared" si="5"/>
        <v>8953.3895759999996</v>
      </c>
      <c r="D72" s="2">
        <f>IF((A72+K72)&lt;'[1]Global Assumptions'!$E$7,((A72+K72)-'[1]Global Assumptions'!$E$9)*'[1]Global Assumptions'!$E$10,(('[1]Global Assumptions'!$E$7-'[1]Global Assumptions'!$E$9)*'[1]Global Assumptions'!$E$10)+IF((A72+K72)&lt;'[1]Global Assumptions'!$E$8,((A72+K72)-'[1]Global Assumptions'!$E$7)*'[1]Global Assumptions'!$E$11,('[1]Global Assumptions'!$E$8-'[1]Global Assumptions'!$E$7)*'[1]Global Assumptions'!$E$11))</f>
        <v>3141.3</v>
      </c>
      <c r="E72" s="2">
        <f>IF(A72&lt;'[1]Global Assumptions'!$E$12,A72*'[1]Global Assumptions'!$E$13*$H$3,'[1]Global Assumptions'!$E$12*'[1]Global Assumptions'!$E$13*$H$3)</f>
        <v>1236.06</v>
      </c>
      <c r="F72" s="2">
        <f>(A72+K72)*'[1]Global Assumptions'!$E$14</f>
        <v>1954.245696</v>
      </c>
      <c r="G72" s="2">
        <f>IF(A72&lt;'[1]Global Assumptions'!$E$16,A72*'[1]Global Assumptions'!$E$15,'[1]Global Assumptions'!$E$16*'[1]Global Assumptions'!$E$15)</f>
        <v>342</v>
      </c>
      <c r="H72" s="2">
        <f>IF(A72&lt;'[1]Global Assumptions'!$E$7,A72*$D$11,IF(A72&lt;$F$11,(A72-'[1]Global Assumptions'!$E$7)*$E$11+'[1]Global Assumptions'!$E$7*$D$11,($F$11-'[1]Global Assumptions'!$E$7)*$E$11+'[1]Global Assumptions'!$E$7*$D$11))*$G$11</f>
        <v>0</v>
      </c>
      <c r="I72" s="2">
        <f>+'[1]Global Assumptions'!$E$21*$H$4+'[1]Global Assumptions'!$E$22*$H$5</f>
        <v>2062.0558800000003</v>
      </c>
      <c r="J72" s="2">
        <v>0</v>
      </c>
      <c r="K72" s="2">
        <f>IF(A72&lt;$H$7,A72*'[1]Global Assumptions'!$E$25/1000*$H$6*1.08*12,$H$7*'[1]Global Assumptions'!$E$25/1000*$H$6*1.08*12)</f>
        <v>217.72800000000001</v>
      </c>
      <c r="L72" s="2">
        <v>0</v>
      </c>
      <c r="M72" s="2">
        <f t="shared" si="6"/>
        <v>0</v>
      </c>
      <c r="N72" s="2">
        <f t="shared" si="6"/>
        <v>0</v>
      </c>
      <c r="O72" s="2">
        <f t="shared" si="6"/>
        <v>0</v>
      </c>
      <c r="P72" s="2">
        <f t="shared" si="6"/>
        <v>0</v>
      </c>
    </row>
    <row r="73" spans="1:16" x14ac:dyDescent="0.2">
      <c r="A73" s="2">
        <v>105000</v>
      </c>
      <c r="B73" s="16">
        <f t="shared" si="4"/>
        <v>8.6198948342857143E-2</v>
      </c>
      <c r="C73" s="2">
        <f t="shared" si="5"/>
        <v>9050.8895759999996</v>
      </c>
      <c r="D73" s="2">
        <f>IF((A73+K73)&lt;'[1]Global Assumptions'!$E$7,((A73+K73)-'[1]Global Assumptions'!$E$9)*'[1]Global Assumptions'!$E$10,(('[1]Global Assumptions'!$E$7-'[1]Global Assumptions'!$E$9)*'[1]Global Assumptions'!$E$10)+IF((A73+K73)&lt;'[1]Global Assumptions'!$E$8,((A73+K73)-'[1]Global Assumptions'!$E$7)*'[1]Global Assumptions'!$E$11,('[1]Global Assumptions'!$E$8-'[1]Global Assumptions'!$E$7)*'[1]Global Assumptions'!$E$11))</f>
        <v>3141.3</v>
      </c>
      <c r="E73" s="2">
        <f>IF(A73&lt;'[1]Global Assumptions'!$E$12,A73*'[1]Global Assumptions'!$E$13*$H$3,'[1]Global Assumptions'!$E$12*'[1]Global Assumptions'!$E$13*$H$3)</f>
        <v>1236.06</v>
      </c>
      <c r="F73" s="2">
        <f>(A73+K73)*'[1]Global Assumptions'!$E$14</f>
        <v>2051.745696</v>
      </c>
      <c r="G73" s="2">
        <f>IF(A73&lt;'[1]Global Assumptions'!$E$16,A73*'[1]Global Assumptions'!$E$15,'[1]Global Assumptions'!$E$16*'[1]Global Assumptions'!$E$15)</f>
        <v>342</v>
      </c>
      <c r="H73" s="2">
        <f>IF(A73&lt;'[1]Global Assumptions'!$E$7,A73*$D$11,IF(A73&lt;$F$11,(A73-'[1]Global Assumptions'!$E$7)*$E$11+'[1]Global Assumptions'!$E$7*$D$11,($F$11-'[1]Global Assumptions'!$E$7)*$E$11+'[1]Global Assumptions'!$E$7*$D$11))*$G$11</f>
        <v>0</v>
      </c>
      <c r="I73" s="2">
        <f>+'[1]Global Assumptions'!$E$21*$H$4+'[1]Global Assumptions'!$E$22*$H$5</f>
        <v>2062.0558800000003</v>
      </c>
      <c r="J73" s="2">
        <v>0</v>
      </c>
      <c r="K73" s="2">
        <f>IF(A73&lt;$H$7,A73*'[1]Global Assumptions'!$E$25/1000*$H$6*1.08*12,$H$7*'[1]Global Assumptions'!$E$25/1000*$H$6*1.08*12)</f>
        <v>217.72800000000001</v>
      </c>
      <c r="L73" s="2">
        <v>0</v>
      </c>
      <c r="M73" s="2">
        <f t="shared" si="6"/>
        <v>0</v>
      </c>
      <c r="N73" s="2">
        <f t="shared" si="6"/>
        <v>0</v>
      </c>
      <c r="O73" s="2">
        <f t="shared" si="6"/>
        <v>0</v>
      </c>
      <c r="P73" s="2">
        <f t="shared" si="6"/>
        <v>0</v>
      </c>
    </row>
    <row r="74" spans="1:16" x14ac:dyDescent="0.2">
      <c r="A74" s="2">
        <v>110000</v>
      </c>
      <c r="B74" s="16">
        <f t="shared" si="4"/>
        <v>8.316717796363636E-2</v>
      </c>
      <c r="C74" s="2">
        <f t="shared" si="5"/>
        <v>9148.3895759999996</v>
      </c>
      <c r="D74" s="2">
        <f>IF((A74+K74)&lt;'[1]Global Assumptions'!$E$7,((A74+K74)-'[1]Global Assumptions'!$E$9)*'[1]Global Assumptions'!$E$10,(('[1]Global Assumptions'!$E$7-'[1]Global Assumptions'!$E$9)*'[1]Global Assumptions'!$E$10)+IF((A74+K74)&lt;'[1]Global Assumptions'!$E$8,((A74+K74)-'[1]Global Assumptions'!$E$7)*'[1]Global Assumptions'!$E$11,('[1]Global Assumptions'!$E$8-'[1]Global Assumptions'!$E$7)*'[1]Global Assumptions'!$E$11))</f>
        <v>3141.3</v>
      </c>
      <c r="E74" s="2">
        <f>IF(A74&lt;'[1]Global Assumptions'!$E$12,A74*'[1]Global Assumptions'!$E$13*$H$3,'[1]Global Assumptions'!$E$12*'[1]Global Assumptions'!$E$13*$H$3)</f>
        <v>1236.06</v>
      </c>
      <c r="F74" s="2">
        <f>(A74+K74)*'[1]Global Assumptions'!$E$14</f>
        <v>2149.245696</v>
      </c>
      <c r="G74" s="2">
        <f>IF(A74&lt;'[1]Global Assumptions'!$E$16,A74*'[1]Global Assumptions'!$E$15,'[1]Global Assumptions'!$E$16*'[1]Global Assumptions'!$E$15)</f>
        <v>342</v>
      </c>
      <c r="H74" s="2">
        <f>IF(A74&lt;'[1]Global Assumptions'!$E$7,A74*$D$11,IF(A74&lt;$F$11,(A74-'[1]Global Assumptions'!$E$7)*$E$11+'[1]Global Assumptions'!$E$7*$D$11,($F$11-'[1]Global Assumptions'!$E$7)*$E$11+'[1]Global Assumptions'!$E$7*$D$11))*$G$11</f>
        <v>0</v>
      </c>
      <c r="I74" s="2">
        <f>+'[1]Global Assumptions'!$E$21*$H$4+'[1]Global Assumptions'!$E$22*$H$5</f>
        <v>2062.0558800000003</v>
      </c>
      <c r="J74" s="2">
        <v>0</v>
      </c>
      <c r="K74" s="2">
        <f>IF(A74&lt;$H$7,A74*'[1]Global Assumptions'!$E$25/1000*$H$6*1.08*12,$H$7*'[1]Global Assumptions'!$E$25/1000*$H$6*1.08*12)</f>
        <v>217.72800000000001</v>
      </c>
      <c r="L74" s="2">
        <v>0</v>
      </c>
      <c r="M74" s="2">
        <f t="shared" si="6"/>
        <v>0</v>
      </c>
      <c r="N74" s="2">
        <f t="shared" si="6"/>
        <v>0</v>
      </c>
      <c r="O74" s="2">
        <f t="shared" si="6"/>
        <v>0</v>
      </c>
      <c r="P74" s="2">
        <f t="shared" si="6"/>
        <v>0</v>
      </c>
    </row>
    <row r="75" spans="1:16" x14ac:dyDescent="0.2">
      <c r="A75" s="2">
        <v>115000</v>
      </c>
      <c r="B75" s="16">
        <f t="shared" si="4"/>
        <v>8.0399039791304347E-2</v>
      </c>
      <c r="C75" s="2">
        <f t="shared" si="5"/>
        <v>9245.8895759999996</v>
      </c>
      <c r="D75" s="2">
        <f>IF((A75+K75)&lt;'[1]Global Assumptions'!$E$7,((A75+K75)-'[1]Global Assumptions'!$E$9)*'[1]Global Assumptions'!$E$10,(('[1]Global Assumptions'!$E$7-'[1]Global Assumptions'!$E$9)*'[1]Global Assumptions'!$E$10)+IF((A75+K75)&lt;'[1]Global Assumptions'!$E$8,((A75+K75)-'[1]Global Assumptions'!$E$7)*'[1]Global Assumptions'!$E$11,('[1]Global Assumptions'!$E$8-'[1]Global Assumptions'!$E$7)*'[1]Global Assumptions'!$E$11))</f>
        <v>3141.3</v>
      </c>
      <c r="E75" s="2">
        <f>IF(A75&lt;'[1]Global Assumptions'!$E$12,A75*'[1]Global Assumptions'!$E$13*$H$3,'[1]Global Assumptions'!$E$12*'[1]Global Assumptions'!$E$13*$H$3)</f>
        <v>1236.06</v>
      </c>
      <c r="F75" s="2">
        <f>(A75+K75)*'[1]Global Assumptions'!$E$14</f>
        <v>2246.745696</v>
      </c>
      <c r="G75" s="2">
        <f>IF(A75&lt;'[1]Global Assumptions'!$E$16,A75*'[1]Global Assumptions'!$E$15,'[1]Global Assumptions'!$E$16*'[1]Global Assumptions'!$E$15)</f>
        <v>342</v>
      </c>
      <c r="H75" s="2">
        <f>IF(A75&lt;'[1]Global Assumptions'!$E$7,A75*$D$11,IF(A75&lt;$F$11,(A75-'[1]Global Assumptions'!$E$7)*$E$11+'[1]Global Assumptions'!$E$7*$D$11,($F$11-'[1]Global Assumptions'!$E$7)*$E$11+'[1]Global Assumptions'!$E$7*$D$11))*$G$11</f>
        <v>0</v>
      </c>
      <c r="I75" s="2">
        <f>+'[1]Global Assumptions'!$E$21*$H$4+'[1]Global Assumptions'!$E$22*$H$5</f>
        <v>2062.0558800000003</v>
      </c>
      <c r="J75" s="2">
        <v>0</v>
      </c>
      <c r="K75" s="2">
        <f>IF(A75&lt;$H$7,A75*'[1]Global Assumptions'!$E$25/1000*$H$6*1.08*12,$H$7*'[1]Global Assumptions'!$E$25/1000*$H$6*1.08*12)</f>
        <v>217.72800000000001</v>
      </c>
      <c r="L75" s="2">
        <v>0</v>
      </c>
      <c r="M75" s="2">
        <f t="shared" si="6"/>
        <v>0</v>
      </c>
      <c r="N75" s="2">
        <f t="shared" si="6"/>
        <v>0</v>
      </c>
      <c r="O75" s="2">
        <f t="shared" si="6"/>
        <v>0</v>
      </c>
      <c r="P75" s="2">
        <f t="shared" si="6"/>
        <v>0</v>
      </c>
    </row>
    <row r="76" spans="1:16" x14ac:dyDescent="0.2">
      <c r="A76" s="2">
        <v>120000</v>
      </c>
      <c r="B76" s="16">
        <f t="shared" si="4"/>
        <v>7.7861579799999997E-2</v>
      </c>
      <c r="C76" s="2">
        <f t="shared" si="5"/>
        <v>9343.3895759999996</v>
      </c>
      <c r="D76" s="2">
        <f>IF((A76+K76)&lt;'[1]Global Assumptions'!$E$7,((A76+K76)-'[1]Global Assumptions'!$E$9)*'[1]Global Assumptions'!$E$10,(('[1]Global Assumptions'!$E$7-'[1]Global Assumptions'!$E$9)*'[1]Global Assumptions'!$E$10)+IF((A76+K76)&lt;'[1]Global Assumptions'!$E$8,((A76+K76)-'[1]Global Assumptions'!$E$7)*'[1]Global Assumptions'!$E$11,('[1]Global Assumptions'!$E$8-'[1]Global Assumptions'!$E$7)*'[1]Global Assumptions'!$E$11))</f>
        <v>3141.3</v>
      </c>
      <c r="E76" s="2">
        <f>IF(A76&lt;'[1]Global Assumptions'!$E$12,A76*'[1]Global Assumptions'!$E$13*$H$3,'[1]Global Assumptions'!$E$12*'[1]Global Assumptions'!$E$13*$H$3)</f>
        <v>1236.06</v>
      </c>
      <c r="F76" s="2">
        <f>(A76+K76)*'[1]Global Assumptions'!$E$14</f>
        <v>2344.245696</v>
      </c>
      <c r="G76" s="2">
        <f>IF(A76&lt;'[1]Global Assumptions'!$E$16,A76*'[1]Global Assumptions'!$E$15,'[1]Global Assumptions'!$E$16*'[1]Global Assumptions'!$E$15)</f>
        <v>342</v>
      </c>
      <c r="H76" s="2">
        <f>IF(A76&lt;'[1]Global Assumptions'!$E$7,A76*$D$11,IF(A76&lt;$F$11,(A76-'[1]Global Assumptions'!$E$7)*$E$11+'[1]Global Assumptions'!$E$7*$D$11,($F$11-'[1]Global Assumptions'!$E$7)*$E$11+'[1]Global Assumptions'!$E$7*$D$11))*$G$11</f>
        <v>0</v>
      </c>
      <c r="I76" s="2">
        <f>+'[1]Global Assumptions'!$E$21*$H$4+'[1]Global Assumptions'!$E$22*$H$5</f>
        <v>2062.0558800000003</v>
      </c>
      <c r="J76" s="2">
        <v>0</v>
      </c>
      <c r="K76" s="2">
        <f>IF(A76&lt;$H$7,A76*'[1]Global Assumptions'!$E$25/1000*$H$6*1.08*12,$H$7*'[1]Global Assumptions'!$E$25/1000*$H$6*1.08*12)</f>
        <v>217.72800000000001</v>
      </c>
      <c r="L76" s="2">
        <v>0</v>
      </c>
      <c r="M76" s="2">
        <f t="shared" ref="M76:P92" si="7">+$A76*M$11</f>
        <v>0</v>
      </c>
      <c r="N76" s="2">
        <f t="shared" si="7"/>
        <v>0</v>
      </c>
      <c r="O76" s="2">
        <f t="shared" si="7"/>
        <v>0</v>
      </c>
      <c r="P76" s="2">
        <f t="shared" si="7"/>
        <v>0</v>
      </c>
    </row>
    <row r="77" spans="1:16" x14ac:dyDescent="0.2">
      <c r="A77" s="2">
        <v>125000</v>
      </c>
      <c r="B77" s="16">
        <f t="shared" si="4"/>
        <v>7.5527116608000003E-2</v>
      </c>
      <c r="C77" s="2">
        <f t="shared" si="5"/>
        <v>9440.8895759999996</v>
      </c>
      <c r="D77" s="2">
        <f>IF((A77+K77)&lt;'[1]Global Assumptions'!$E$7,((A77+K77)-'[1]Global Assumptions'!$E$9)*'[1]Global Assumptions'!$E$10,(('[1]Global Assumptions'!$E$7-'[1]Global Assumptions'!$E$9)*'[1]Global Assumptions'!$E$10)+IF((A77+K77)&lt;'[1]Global Assumptions'!$E$8,((A77+K77)-'[1]Global Assumptions'!$E$7)*'[1]Global Assumptions'!$E$11,('[1]Global Assumptions'!$E$8-'[1]Global Assumptions'!$E$7)*'[1]Global Assumptions'!$E$11))</f>
        <v>3141.3</v>
      </c>
      <c r="E77" s="2">
        <f>IF(A77&lt;'[1]Global Assumptions'!$E$12,A77*'[1]Global Assumptions'!$E$13*$H$3,'[1]Global Assumptions'!$E$12*'[1]Global Assumptions'!$E$13*$H$3)</f>
        <v>1236.06</v>
      </c>
      <c r="F77" s="2">
        <f>(A77+K77)*'[1]Global Assumptions'!$E$14</f>
        <v>2441.745696</v>
      </c>
      <c r="G77" s="2">
        <f>IF(A77&lt;'[1]Global Assumptions'!$E$16,A77*'[1]Global Assumptions'!$E$15,'[1]Global Assumptions'!$E$16*'[1]Global Assumptions'!$E$15)</f>
        <v>342</v>
      </c>
      <c r="H77" s="2">
        <f>IF(A77&lt;'[1]Global Assumptions'!$E$7,A77*$D$11,IF(A77&lt;$F$11,(A77-'[1]Global Assumptions'!$E$7)*$E$11+'[1]Global Assumptions'!$E$7*$D$11,($F$11-'[1]Global Assumptions'!$E$7)*$E$11+'[1]Global Assumptions'!$E$7*$D$11))*$G$11</f>
        <v>0</v>
      </c>
      <c r="I77" s="2">
        <f>+'[1]Global Assumptions'!$E$21*$H$4+'[1]Global Assumptions'!$E$22*$H$5</f>
        <v>2062.0558800000003</v>
      </c>
      <c r="J77" s="2">
        <v>0</v>
      </c>
      <c r="K77" s="2">
        <f>IF(A77&lt;$H$7,A77*'[1]Global Assumptions'!$E$25/1000*$H$6*1.08*12,$H$7*'[1]Global Assumptions'!$E$25/1000*$H$6*1.08*12)</f>
        <v>217.72800000000001</v>
      </c>
      <c r="L77" s="2">
        <v>0</v>
      </c>
      <c r="M77" s="2">
        <f t="shared" si="7"/>
        <v>0</v>
      </c>
      <c r="N77" s="2">
        <f t="shared" si="7"/>
        <v>0</v>
      </c>
      <c r="O77" s="2">
        <f t="shared" si="7"/>
        <v>0</v>
      </c>
      <c r="P77" s="2">
        <f t="shared" si="7"/>
        <v>0</v>
      </c>
    </row>
    <row r="78" spans="1:16" x14ac:dyDescent="0.2">
      <c r="A78" s="2">
        <v>130000</v>
      </c>
      <c r="B78" s="16">
        <f t="shared" si="4"/>
        <v>7.3372227507692303E-2</v>
      </c>
      <c r="C78" s="2">
        <f t="shared" si="5"/>
        <v>9538.3895759999996</v>
      </c>
      <c r="D78" s="2">
        <f>IF((A78+K78)&lt;'[1]Global Assumptions'!$E$7,((A78+K78)-'[1]Global Assumptions'!$E$9)*'[1]Global Assumptions'!$E$10,(('[1]Global Assumptions'!$E$7-'[1]Global Assumptions'!$E$9)*'[1]Global Assumptions'!$E$10)+IF((A78+K78)&lt;'[1]Global Assumptions'!$E$8,((A78+K78)-'[1]Global Assumptions'!$E$7)*'[1]Global Assumptions'!$E$11,('[1]Global Assumptions'!$E$8-'[1]Global Assumptions'!$E$7)*'[1]Global Assumptions'!$E$11))</f>
        <v>3141.3</v>
      </c>
      <c r="E78" s="2">
        <f>IF(A78&lt;'[1]Global Assumptions'!$E$12,A78*'[1]Global Assumptions'!$E$13*$H$3,'[1]Global Assumptions'!$E$12*'[1]Global Assumptions'!$E$13*$H$3)</f>
        <v>1236.06</v>
      </c>
      <c r="F78" s="2">
        <f>(A78+K78)*'[1]Global Assumptions'!$E$14</f>
        <v>2539.245696</v>
      </c>
      <c r="G78" s="2">
        <f>IF(A78&lt;'[1]Global Assumptions'!$E$16,A78*'[1]Global Assumptions'!$E$15,'[1]Global Assumptions'!$E$16*'[1]Global Assumptions'!$E$15)</f>
        <v>342</v>
      </c>
      <c r="H78" s="2">
        <f>IF(A78&lt;'[1]Global Assumptions'!$E$7,A78*$D$11,IF(A78&lt;$F$11,(A78-'[1]Global Assumptions'!$E$7)*$E$11+'[1]Global Assumptions'!$E$7*$D$11,($F$11-'[1]Global Assumptions'!$E$7)*$E$11+'[1]Global Assumptions'!$E$7*$D$11))*$G$11</f>
        <v>0</v>
      </c>
      <c r="I78" s="2">
        <f>+'[1]Global Assumptions'!$E$21*$H$4+'[1]Global Assumptions'!$E$22*$H$5</f>
        <v>2062.0558800000003</v>
      </c>
      <c r="J78" s="2">
        <v>0</v>
      </c>
      <c r="K78" s="2">
        <f>IF(A78&lt;$H$7,A78*'[1]Global Assumptions'!$E$25/1000*$H$6*1.08*12,$H$7*'[1]Global Assumptions'!$E$25/1000*$H$6*1.08*12)</f>
        <v>217.72800000000001</v>
      </c>
      <c r="L78" s="2">
        <v>0</v>
      </c>
      <c r="M78" s="2">
        <f t="shared" si="7"/>
        <v>0</v>
      </c>
      <c r="N78" s="2">
        <f t="shared" si="7"/>
        <v>0</v>
      </c>
      <c r="O78" s="2">
        <f t="shared" si="7"/>
        <v>0</v>
      </c>
      <c r="P78" s="2">
        <f t="shared" si="7"/>
        <v>0</v>
      </c>
    </row>
    <row r="79" spans="1:16" x14ac:dyDescent="0.2">
      <c r="A79" s="2">
        <v>135000</v>
      </c>
      <c r="B79" s="16">
        <f t="shared" si="4"/>
        <v>7.1376959822222225E-2</v>
      </c>
      <c r="C79" s="2">
        <f t="shared" si="5"/>
        <v>9635.8895759999996</v>
      </c>
      <c r="D79" s="2">
        <f>IF((A79+K79)&lt;'[1]Global Assumptions'!$E$7,((A79+K79)-'[1]Global Assumptions'!$E$9)*'[1]Global Assumptions'!$E$10,(('[1]Global Assumptions'!$E$7-'[1]Global Assumptions'!$E$9)*'[1]Global Assumptions'!$E$10)+IF((A79+K79)&lt;'[1]Global Assumptions'!$E$8,((A79+K79)-'[1]Global Assumptions'!$E$7)*'[1]Global Assumptions'!$E$11,('[1]Global Assumptions'!$E$8-'[1]Global Assumptions'!$E$7)*'[1]Global Assumptions'!$E$11))</f>
        <v>3141.3</v>
      </c>
      <c r="E79" s="2">
        <f>IF(A79&lt;'[1]Global Assumptions'!$E$12,A79*'[1]Global Assumptions'!$E$13*$H$3,'[1]Global Assumptions'!$E$12*'[1]Global Assumptions'!$E$13*$H$3)</f>
        <v>1236.06</v>
      </c>
      <c r="F79" s="2">
        <f>(A79+K79)*'[1]Global Assumptions'!$E$14</f>
        <v>2636.745696</v>
      </c>
      <c r="G79" s="2">
        <f>IF(A79&lt;'[1]Global Assumptions'!$E$16,A79*'[1]Global Assumptions'!$E$15,'[1]Global Assumptions'!$E$16*'[1]Global Assumptions'!$E$15)</f>
        <v>342</v>
      </c>
      <c r="H79" s="2">
        <f>IF(A79&lt;'[1]Global Assumptions'!$E$7,A79*$D$11,IF(A79&lt;$F$11,(A79-'[1]Global Assumptions'!$E$7)*$E$11+'[1]Global Assumptions'!$E$7*$D$11,($F$11-'[1]Global Assumptions'!$E$7)*$E$11+'[1]Global Assumptions'!$E$7*$D$11))*$G$11</f>
        <v>0</v>
      </c>
      <c r="I79" s="2">
        <f>+'[1]Global Assumptions'!$E$21*$H$4+'[1]Global Assumptions'!$E$22*$H$5</f>
        <v>2062.0558800000003</v>
      </c>
      <c r="J79" s="2">
        <v>0</v>
      </c>
      <c r="K79" s="2">
        <f>IF(A79&lt;$H$7,A79*'[1]Global Assumptions'!$E$25/1000*$H$6*1.08*12,$H$7*'[1]Global Assumptions'!$E$25/1000*$H$6*1.08*12)</f>
        <v>217.72800000000001</v>
      </c>
      <c r="L79" s="2">
        <v>0</v>
      </c>
      <c r="M79" s="2">
        <f t="shared" si="7"/>
        <v>0</v>
      </c>
      <c r="N79" s="2">
        <f t="shared" si="7"/>
        <v>0</v>
      </c>
      <c r="O79" s="2">
        <f t="shared" si="7"/>
        <v>0</v>
      </c>
      <c r="P79" s="2">
        <f t="shared" si="7"/>
        <v>0</v>
      </c>
    </row>
    <row r="80" spans="1:16" x14ac:dyDescent="0.2">
      <c r="A80" s="2">
        <v>140000</v>
      </c>
      <c r="B80" s="16">
        <f t="shared" si="4"/>
        <v>6.9524211257142851E-2</v>
      </c>
      <c r="C80" s="2">
        <f t="shared" si="5"/>
        <v>9733.3895759999996</v>
      </c>
      <c r="D80" s="2">
        <f>IF((A80+K80)&lt;'[1]Global Assumptions'!$E$7,((A80+K80)-'[1]Global Assumptions'!$E$9)*'[1]Global Assumptions'!$E$10,(('[1]Global Assumptions'!$E$7-'[1]Global Assumptions'!$E$9)*'[1]Global Assumptions'!$E$10)+IF((A80+K80)&lt;'[1]Global Assumptions'!$E$8,((A80+K80)-'[1]Global Assumptions'!$E$7)*'[1]Global Assumptions'!$E$11,('[1]Global Assumptions'!$E$8-'[1]Global Assumptions'!$E$7)*'[1]Global Assumptions'!$E$11))</f>
        <v>3141.3</v>
      </c>
      <c r="E80" s="2">
        <f>IF(A80&lt;'[1]Global Assumptions'!$E$12,A80*'[1]Global Assumptions'!$E$13*$H$3,'[1]Global Assumptions'!$E$12*'[1]Global Assumptions'!$E$13*$H$3)</f>
        <v>1236.06</v>
      </c>
      <c r="F80" s="2">
        <f>(A80+K80)*'[1]Global Assumptions'!$E$14</f>
        <v>2734.245696</v>
      </c>
      <c r="G80" s="2">
        <f>IF(A80&lt;'[1]Global Assumptions'!$E$16,A80*'[1]Global Assumptions'!$E$15,'[1]Global Assumptions'!$E$16*'[1]Global Assumptions'!$E$15)</f>
        <v>342</v>
      </c>
      <c r="H80" s="2">
        <f>IF(A80&lt;'[1]Global Assumptions'!$E$7,A80*$D$11,IF(A80&lt;$F$11,(A80-'[1]Global Assumptions'!$E$7)*$E$11+'[1]Global Assumptions'!$E$7*$D$11,($F$11-'[1]Global Assumptions'!$E$7)*$E$11+'[1]Global Assumptions'!$E$7*$D$11))*$G$11</f>
        <v>0</v>
      </c>
      <c r="I80" s="2">
        <f>+'[1]Global Assumptions'!$E$21*$H$4+'[1]Global Assumptions'!$E$22*$H$5</f>
        <v>2062.0558800000003</v>
      </c>
      <c r="J80" s="2">
        <v>0</v>
      </c>
      <c r="K80" s="2">
        <f>IF(A80&lt;$H$7,A80*'[1]Global Assumptions'!$E$25/1000*$H$6*1.08*12,$H$7*'[1]Global Assumptions'!$E$25/1000*$H$6*1.08*12)</f>
        <v>217.72800000000001</v>
      </c>
      <c r="L80" s="2">
        <v>0</v>
      </c>
      <c r="M80" s="2">
        <f t="shared" si="7"/>
        <v>0</v>
      </c>
      <c r="N80" s="2">
        <f t="shared" si="7"/>
        <v>0</v>
      </c>
      <c r="O80" s="2">
        <f t="shared" si="7"/>
        <v>0</v>
      </c>
      <c r="P80" s="2">
        <f t="shared" si="7"/>
        <v>0</v>
      </c>
    </row>
    <row r="81" spans="1:16" x14ac:dyDescent="0.2">
      <c r="A81" s="2">
        <v>145000</v>
      </c>
      <c r="B81" s="16">
        <f t="shared" si="4"/>
        <v>6.7799238455172411E-2</v>
      </c>
      <c r="C81" s="2">
        <f t="shared" si="5"/>
        <v>9830.8895759999996</v>
      </c>
      <c r="D81" s="2">
        <f>IF((A81+K81)&lt;'[1]Global Assumptions'!$E$7,((A81+K81)-'[1]Global Assumptions'!$E$9)*'[1]Global Assumptions'!$E$10,(('[1]Global Assumptions'!$E$7-'[1]Global Assumptions'!$E$9)*'[1]Global Assumptions'!$E$10)+IF((A81+K81)&lt;'[1]Global Assumptions'!$E$8,((A81+K81)-'[1]Global Assumptions'!$E$7)*'[1]Global Assumptions'!$E$11,('[1]Global Assumptions'!$E$8-'[1]Global Assumptions'!$E$7)*'[1]Global Assumptions'!$E$11))</f>
        <v>3141.3</v>
      </c>
      <c r="E81" s="2">
        <f>IF(A81&lt;'[1]Global Assumptions'!$E$12,A81*'[1]Global Assumptions'!$E$13*$H$3,'[1]Global Assumptions'!$E$12*'[1]Global Assumptions'!$E$13*$H$3)</f>
        <v>1236.06</v>
      </c>
      <c r="F81" s="2">
        <f>(A81+K81)*'[1]Global Assumptions'!$E$14</f>
        <v>2831.745696</v>
      </c>
      <c r="G81" s="2">
        <f>IF(A81&lt;'[1]Global Assumptions'!$E$16,A81*'[1]Global Assumptions'!$E$15,'[1]Global Assumptions'!$E$16*'[1]Global Assumptions'!$E$15)</f>
        <v>342</v>
      </c>
      <c r="H81" s="2">
        <f>IF(A81&lt;'[1]Global Assumptions'!$E$7,A81*$D$11,IF(A81&lt;$F$11,(A81-'[1]Global Assumptions'!$E$7)*$E$11+'[1]Global Assumptions'!$E$7*$D$11,($F$11-'[1]Global Assumptions'!$E$7)*$E$11+'[1]Global Assumptions'!$E$7*$D$11))*$G$11</f>
        <v>0</v>
      </c>
      <c r="I81" s="2">
        <f>+'[1]Global Assumptions'!$E$21*$H$4+'[1]Global Assumptions'!$E$22*$H$5</f>
        <v>2062.0558800000003</v>
      </c>
      <c r="J81" s="2">
        <v>0</v>
      </c>
      <c r="K81" s="2">
        <f>IF(A81&lt;$H$7,A81*'[1]Global Assumptions'!$E$25/1000*$H$6*1.08*12,$H$7*'[1]Global Assumptions'!$E$25/1000*$H$6*1.08*12)</f>
        <v>217.72800000000001</v>
      </c>
      <c r="L81" s="2">
        <v>0</v>
      </c>
      <c r="M81" s="2">
        <f t="shared" si="7"/>
        <v>0</v>
      </c>
      <c r="N81" s="2">
        <f t="shared" si="7"/>
        <v>0</v>
      </c>
      <c r="O81" s="2">
        <f t="shared" si="7"/>
        <v>0</v>
      </c>
      <c r="P81" s="2">
        <f t="shared" si="7"/>
        <v>0</v>
      </c>
    </row>
    <row r="82" spans="1:16" x14ac:dyDescent="0.2">
      <c r="A82" s="2">
        <v>150000</v>
      </c>
      <c r="B82" s="16">
        <f t="shared" si="4"/>
        <v>6.6189263839999998E-2</v>
      </c>
      <c r="C82" s="2">
        <f t="shared" si="5"/>
        <v>9928.3895759999996</v>
      </c>
      <c r="D82" s="2">
        <f>IF((A82+K82)&lt;'[1]Global Assumptions'!$E$7,((A82+K82)-'[1]Global Assumptions'!$E$9)*'[1]Global Assumptions'!$E$10,(('[1]Global Assumptions'!$E$7-'[1]Global Assumptions'!$E$9)*'[1]Global Assumptions'!$E$10)+IF((A82+K82)&lt;'[1]Global Assumptions'!$E$8,((A82+K82)-'[1]Global Assumptions'!$E$7)*'[1]Global Assumptions'!$E$11,('[1]Global Assumptions'!$E$8-'[1]Global Assumptions'!$E$7)*'[1]Global Assumptions'!$E$11))</f>
        <v>3141.3</v>
      </c>
      <c r="E82" s="2">
        <f>IF(A82&lt;'[1]Global Assumptions'!$E$12,A82*'[1]Global Assumptions'!$E$13*$H$3,'[1]Global Assumptions'!$E$12*'[1]Global Assumptions'!$E$13*$H$3)</f>
        <v>1236.06</v>
      </c>
      <c r="F82" s="2">
        <f>(A82+K82)*'[1]Global Assumptions'!$E$14</f>
        <v>2929.245696</v>
      </c>
      <c r="G82" s="2">
        <f>IF(A82&lt;'[1]Global Assumptions'!$E$16,A82*'[1]Global Assumptions'!$E$15,'[1]Global Assumptions'!$E$16*'[1]Global Assumptions'!$E$15)</f>
        <v>342</v>
      </c>
      <c r="H82" s="2">
        <f>IF(A82&lt;'[1]Global Assumptions'!$E$7,A82*$D$11,IF(A82&lt;$F$11,(A82-'[1]Global Assumptions'!$E$7)*$E$11+'[1]Global Assumptions'!$E$7*$D$11,($F$11-'[1]Global Assumptions'!$E$7)*$E$11+'[1]Global Assumptions'!$E$7*$D$11))*$G$11</f>
        <v>0</v>
      </c>
      <c r="I82" s="2">
        <f>+'[1]Global Assumptions'!$E$21*$H$4+'[1]Global Assumptions'!$E$22*$H$5</f>
        <v>2062.0558800000003</v>
      </c>
      <c r="J82" s="2">
        <v>0</v>
      </c>
      <c r="K82" s="2">
        <f>IF(A82&lt;$H$7,A82*'[1]Global Assumptions'!$E$25/1000*$H$6*1.08*12,$H$7*'[1]Global Assumptions'!$E$25/1000*$H$6*1.08*12)</f>
        <v>217.72800000000001</v>
      </c>
      <c r="L82" s="2">
        <v>0</v>
      </c>
      <c r="M82" s="2">
        <f t="shared" si="7"/>
        <v>0</v>
      </c>
      <c r="N82" s="2">
        <f t="shared" si="7"/>
        <v>0</v>
      </c>
      <c r="O82" s="2">
        <f t="shared" si="7"/>
        <v>0</v>
      </c>
      <c r="P82" s="2">
        <f t="shared" si="7"/>
        <v>0</v>
      </c>
    </row>
    <row r="83" spans="1:16" x14ac:dyDescent="0.2">
      <c r="A83" s="2">
        <v>155000</v>
      </c>
      <c r="B83" s="16">
        <f t="shared" si="4"/>
        <v>6.4683158554838707E-2</v>
      </c>
      <c r="C83" s="2">
        <f t="shared" si="5"/>
        <v>10025.889576</v>
      </c>
      <c r="D83" s="2">
        <f>IF((A83+K83)&lt;'[1]Global Assumptions'!$E$7,((A83+K83)-'[1]Global Assumptions'!$E$9)*'[1]Global Assumptions'!$E$10,(('[1]Global Assumptions'!$E$7-'[1]Global Assumptions'!$E$9)*'[1]Global Assumptions'!$E$10)+IF((A83+K83)&lt;'[1]Global Assumptions'!$E$8,((A83+K83)-'[1]Global Assumptions'!$E$7)*'[1]Global Assumptions'!$E$11,('[1]Global Assumptions'!$E$8-'[1]Global Assumptions'!$E$7)*'[1]Global Assumptions'!$E$11))</f>
        <v>3141.3</v>
      </c>
      <c r="E83" s="2">
        <f>IF(A83&lt;'[1]Global Assumptions'!$E$12,A83*'[1]Global Assumptions'!$E$13*$H$3,'[1]Global Assumptions'!$E$12*'[1]Global Assumptions'!$E$13*$H$3)</f>
        <v>1236.06</v>
      </c>
      <c r="F83" s="2">
        <f>(A83+K83)*'[1]Global Assumptions'!$E$14</f>
        <v>3026.745696</v>
      </c>
      <c r="G83" s="2">
        <f>IF(A83&lt;'[1]Global Assumptions'!$E$16,A83*'[1]Global Assumptions'!$E$15,'[1]Global Assumptions'!$E$16*'[1]Global Assumptions'!$E$15)</f>
        <v>342</v>
      </c>
      <c r="H83" s="2">
        <f>IF(A83&lt;'[1]Global Assumptions'!$E$7,A83*$D$11,IF(A83&lt;$F$11,(A83-'[1]Global Assumptions'!$E$7)*$E$11+'[1]Global Assumptions'!$E$7*$D$11,($F$11-'[1]Global Assumptions'!$E$7)*$E$11+'[1]Global Assumptions'!$E$7*$D$11))*$G$11</f>
        <v>0</v>
      </c>
      <c r="I83" s="2">
        <f>+'[1]Global Assumptions'!$E$21*$H$4+'[1]Global Assumptions'!$E$22*$H$5</f>
        <v>2062.0558800000003</v>
      </c>
      <c r="J83" s="2">
        <v>0</v>
      </c>
      <c r="K83" s="2">
        <f>IF(A83&lt;$H$7,A83*'[1]Global Assumptions'!$E$25/1000*$H$6*1.08*12,$H$7*'[1]Global Assumptions'!$E$25/1000*$H$6*1.08*12)</f>
        <v>217.72800000000001</v>
      </c>
      <c r="L83" s="2">
        <v>0</v>
      </c>
      <c r="M83" s="2">
        <f t="shared" si="7"/>
        <v>0</v>
      </c>
      <c r="N83" s="2">
        <f t="shared" si="7"/>
        <v>0</v>
      </c>
      <c r="O83" s="2">
        <f t="shared" si="7"/>
        <v>0</v>
      </c>
      <c r="P83" s="2">
        <f t="shared" si="7"/>
        <v>0</v>
      </c>
    </row>
    <row r="84" spans="1:16" x14ac:dyDescent="0.2">
      <c r="A84" s="2">
        <v>160000</v>
      </c>
      <c r="B84" s="16">
        <f t="shared" si="4"/>
        <v>6.3271184849999995E-2</v>
      </c>
      <c r="C84" s="2">
        <f t="shared" si="5"/>
        <v>10123.389576</v>
      </c>
      <c r="D84" s="2">
        <f>IF((A84+K84)&lt;'[1]Global Assumptions'!$E$7,((A84+K84)-'[1]Global Assumptions'!$E$9)*'[1]Global Assumptions'!$E$10,(('[1]Global Assumptions'!$E$7-'[1]Global Assumptions'!$E$9)*'[1]Global Assumptions'!$E$10)+IF((A84+K84)&lt;'[1]Global Assumptions'!$E$8,((A84+K84)-'[1]Global Assumptions'!$E$7)*'[1]Global Assumptions'!$E$11,('[1]Global Assumptions'!$E$8-'[1]Global Assumptions'!$E$7)*'[1]Global Assumptions'!$E$11))</f>
        <v>3141.3</v>
      </c>
      <c r="E84" s="2">
        <f>IF(A84&lt;'[1]Global Assumptions'!$E$12,A84*'[1]Global Assumptions'!$E$13*$H$3,'[1]Global Assumptions'!$E$12*'[1]Global Assumptions'!$E$13*$H$3)</f>
        <v>1236.06</v>
      </c>
      <c r="F84" s="2">
        <f>(A84+K84)*'[1]Global Assumptions'!$E$14</f>
        <v>3124.245696</v>
      </c>
      <c r="G84" s="2">
        <f>IF(A84&lt;'[1]Global Assumptions'!$E$16,A84*'[1]Global Assumptions'!$E$15,'[1]Global Assumptions'!$E$16*'[1]Global Assumptions'!$E$15)</f>
        <v>342</v>
      </c>
      <c r="H84" s="2">
        <f>IF(A84&lt;'[1]Global Assumptions'!$E$7,A84*$D$11,IF(A84&lt;$F$11,(A84-'[1]Global Assumptions'!$E$7)*$E$11+'[1]Global Assumptions'!$E$7*$D$11,($F$11-'[1]Global Assumptions'!$E$7)*$E$11+'[1]Global Assumptions'!$E$7*$D$11))*$G$11</f>
        <v>0</v>
      </c>
      <c r="I84" s="2">
        <f>+'[1]Global Assumptions'!$E$21*$H$4+'[1]Global Assumptions'!$E$22*$H$5</f>
        <v>2062.0558800000003</v>
      </c>
      <c r="J84" s="2">
        <v>0</v>
      </c>
      <c r="K84" s="2">
        <f>IF(A84&lt;$H$7,A84*'[1]Global Assumptions'!$E$25/1000*$H$6*1.08*12,$H$7*'[1]Global Assumptions'!$E$25/1000*$H$6*1.08*12)</f>
        <v>217.72800000000001</v>
      </c>
      <c r="L84" s="2">
        <v>0</v>
      </c>
      <c r="M84" s="2">
        <f t="shared" si="7"/>
        <v>0</v>
      </c>
      <c r="N84" s="2">
        <f t="shared" si="7"/>
        <v>0</v>
      </c>
      <c r="O84" s="2">
        <f t="shared" si="7"/>
        <v>0</v>
      </c>
      <c r="P84" s="2">
        <f t="shared" si="7"/>
        <v>0</v>
      </c>
    </row>
    <row r="85" spans="1:16" x14ac:dyDescent="0.2">
      <c r="A85" s="2">
        <v>165000</v>
      </c>
      <c r="B85" s="16">
        <f t="shared" si="4"/>
        <v>6.1944785309090908E-2</v>
      </c>
      <c r="C85" s="2">
        <f t="shared" si="5"/>
        <v>10220.889576</v>
      </c>
      <c r="D85" s="2">
        <f>IF((A85+K85)&lt;'[1]Global Assumptions'!$E$7,((A85+K85)-'[1]Global Assumptions'!$E$9)*'[1]Global Assumptions'!$E$10,(('[1]Global Assumptions'!$E$7-'[1]Global Assumptions'!$E$9)*'[1]Global Assumptions'!$E$10)+IF((A85+K85)&lt;'[1]Global Assumptions'!$E$8,((A85+K85)-'[1]Global Assumptions'!$E$7)*'[1]Global Assumptions'!$E$11,('[1]Global Assumptions'!$E$8-'[1]Global Assumptions'!$E$7)*'[1]Global Assumptions'!$E$11))</f>
        <v>3141.3</v>
      </c>
      <c r="E85" s="2">
        <f>IF(A85&lt;'[1]Global Assumptions'!$E$12,A85*'[1]Global Assumptions'!$E$13*$H$3,'[1]Global Assumptions'!$E$12*'[1]Global Assumptions'!$E$13*$H$3)</f>
        <v>1236.06</v>
      </c>
      <c r="F85" s="2">
        <f>(A85+K85)*'[1]Global Assumptions'!$E$14</f>
        <v>3221.745696</v>
      </c>
      <c r="G85" s="2">
        <f>IF(A85&lt;'[1]Global Assumptions'!$E$16,A85*'[1]Global Assumptions'!$E$15,'[1]Global Assumptions'!$E$16*'[1]Global Assumptions'!$E$15)</f>
        <v>342</v>
      </c>
      <c r="H85" s="2">
        <f>IF(A85&lt;'[1]Global Assumptions'!$E$7,A85*$D$11,IF(A85&lt;$F$11,(A85-'[1]Global Assumptions'!$E$7)*$E$11+'[1]Global Assumptions'!$E$7*$D$11,($F$11-'[1]Global Assumptions'!$E$7)*$E$11+'[1]Global Assumptions'!$E$7*$D$11))*$G$11</f>
        <v>0</v>
      </c>
      <c r="I85" s="2">
        <f>+'[1]Global Assumptions'!$E$21*$H$4+'[1]Global Assumptions'!$E$22*$H$5</f>
        <v>2062.0558800000003</v>
      </c>
      <c r="J85" s="2">
        <v>0</v>
      </c>
      <c r="K85" s="2">
        <f>IF(A85&lt;$H$7,A85*'[1]Global Assumptions'!$E$25/1000*$H$6*1.08*12,$H$7*'[1]Global Assumptions'!$E$25/1000*$H$6*1.08*12)</f>
        <v>217.72800000000001</v>
      </c>
      <c r="L85" s="2">
        <v>0</v>
      </c>
      <c r="M85" s="2">
        <f t="shared" si="7"/>
        <v>0</v>
      </c>
      <c r="N85" s="2">
        <f t="shared" si="7"/>
        <v>0</v>
      </c>
      <c r="O85" s="2">
        <f t="shared" si="7"/>
        <v>0</v>
      </c>
      <c r="P85" s="2">
        <f t="shared" si="7"/>
        <v>0</v>
      </c>
    </row>
    <row r="86" spans="1:16" x14ac:dyDescent="0.2">
      <c r="A86" s="2">
        <v>170000</v>
      </c>
      <c r="B86" s="16">
        <f t="shared" si="4"/>
        <v>6.0696409270588232E-2</v>
      </c>
      <c r="C86" s="2">
        <f t="shared" si="5"/>
        <v>10318.389576</v>
      </c>
      <c r="D86" s="2">
        <f>IF((A86+K86)&lt;'[1]Global Assumptions'!$E$7,((A86+K86)-'[1]Global Assumptions'!$E$9)*'[1]Global Assumptions'!$E$10,(('[1]Global Assumptions'!$E$7-'[1]Global Assumptions'!$E$9)*'[1]Global Assumptions'!$E$10)+IF((A86+K86)&lt;'[1]Global Assumptions'!$E$8,((A86+K86)-'[1]Global Assumptions'!$E$7)*'[1]Global Assumptions'!$E$11,('[1]Global Assumptions'!$E$8-'[1]Global Assumptions'!$E$7)*'[1]Global Assumptions'!$E$11))</f>
        <v>3141.3</v>
      </c>
      <c r="E86" s="2">
        <f>IF(A86&lt;'[1]Global Assumptions'!$E$12,A86*'[1]Global Assumptions'!$E$13*$H$3,'[1]Global Assumptions'!$E$12*'[1]Global Assumptions'!$E$13*$H$3)</f>
        <v>1236.06</v>
      </c>
      <c r="F86" s="2">
        <f>(A86+K86)*'[1]Global Assumptions'!$E$14</f>
        <v>3319.245696</v>
      </c>
      <c r="G86" s="2">
        <f>IF(A86&lt;'[1]Global Assumptions'!$E$16,A86*'[1]Global Assumptions'!$E$15,'[1]Global Assumptions'!$E$16*'[1]Global Assumptions'!$E$15)</f>
        <v>342</v>
      </c>
      <c r="H86" s="2">
        <f>IF(A86&lt;'[1]Global Assumptions'!$E$7,A86*$D$11,IF(A86&lt;$F$11,(A86-'[1]Global Assumptions'!$E$7)*$E$11+'[1]Global Assumptions'!$E$7*$D$11,($F$11-'[1]Global Assumptions'!$E$7)*$E$11+'[1]Global Assumptions'!$E$7*$D$11))*$G$11</f>
        <v>0</v>
      </c>
      <c r="I86" s="2">
        <f>+'[1]Global Assumptions'!$E$21*$H$4+'[1]Global Assumptions'!$E$22*$H$5</f>
        <v>2062.0558800000003</v>
      </c>
      <c r="J86" s="2">
        <v>0</v>
      </c>
      <c r="K86" s="2">
        <f>IF(A86&lt;$H$7,A86*'[1]Global Assumptions'!$E$25/1000*$H$6*1.08*12,$H$7*'[1]Global Assumptions'!$E$25/1000*$H$6*1.08*12)</f>
        <v>217.72800000000001</v>
      </c>
      <c r="L86" s="2">
        <v>0</v>
      </c>
      <c r="M86" s="2">
        <f t="shared" si="7"/>
        <v>0</v>
      </c>
      <c r="N86" s="2">
        <f t="shared" si="7"/>
        <v>0</v>
      </c>
      <c r="O86" s="2">
        <f t="shared" si="7"/>
        <v>0</v>
      </c>
      <c r="P86" s="2">
        <f t="shared" si="7"/>
        <v>0</v>
      </c>
    </row>
    <row r="87" spans="1:16" x14ac:dyDescent="0.2">
      <c r="A87" s="2">
        <v>175000</v>
      </c>
      <c r="B87" s="16">
        <f t="shared" si="4"/>
        <v>5.9519369005714286E-2</v>
      </c>
      <c r="C87" s="2">
        <f t="shared" si="5"/>
        <v>10415.889576</v>
      </c>
      <c r="D87" s="2">
        <f>IF((A87+K87)&lt;'[1]Global Assumptions'!$E$7,((A87+K87)-'[1]Global Assumptions'!$E$9)*'[1]Global Assumptions'!$E$10,(('[1]Global Assumptions'!$E$7-'[1]Global Assumptions'!$E$9)*'[1]Global Assumptions'!$E$10)+IF((A87+K87)&lt;'[1]Global Assumptions'!$E$8,((A87+K87)-'[1]Global Assumptions'!$E$7)*'[1]Global Assumptions'!$E$11,('[1]Global Assumptions'!$E$8-'[1]Global Assumptions'!$E$7)*'[1]Global Assumptions'!$E$11))</f>
        <v>3141.3</v>
      </c>
      <c r="E87" s="2">
        <f>IF(A87&lt;'[1]Global Assumptions'!$E$12,A87*'[1]Global Assumptions'!$E$13*$H$3,'[1]Global Assumptions'!$E$12*'[1]Global Assumptions'!$E$13*$H$3)</f>
        <v>1236.06</v>
      </c>
      <c r="F87" s="2">
        <f>(A87+K87)*'[1]Global Assumptions'!$E$14</f>
        <v>3416.745696</v>
      </c>
      <c r="G87" s="2">
        <f>IF(A87&lt;'[1]Global Assumptions'!$E$16,A87*'[1]Global Assumptions'!$E$15,'[1]Global Assumptions'!$E$16*'[1]Global Assumptions'!$E$15)</f>
        <v>342</v>
      </c>
      <c r="H87" s="2">
        <f>IF(A87&lt;'[1]Global Assumptions'!$E$7,A87*$D$11,IF(A87&lt;$F$11,(A87-'[1]Global Assumptions'!$E$7)*$E$11+'[1]Global Assumptions'!$E$7*$D$11,($F$11-'[1]Global Assumptions'!$E$7)*$E$11+'[1]Global Assumptions'!$E$7*$D$11))*$G$11</f>
        <v>0</v>
      </c>
      <c r="I87" s="2">
        <f>+'[1]Global Assumptions'!$E$21*$H$4+'[1]Global Assumptions'!$E$22*$H$5</f>
        <v>2062.0558800000003</v>
      </c>
      <c r="J87" s="2">
        <v>0</v>
      </c>
      <c r="K87" s="2">
        <f>IF(A87&lt;$H$7,A87*'[1]Global Assumptions'!$E$25/1000*$H$6*1.08*12,$H$7*'[1]Global Assumptions'!$E$25/1000*$H$6*1.08*12)</f>
        <v>217.72800000000001</v>
      </c>
      <c r="L87" s="2">
        <v>0</v>
      </c>
      <c r="M87" s="2">
        <f t="shared" si="7"/>
        <v>0</v>
      </c>
      <c r="N87" s="2">
        <f t="shared" si="7"/>
        <v>0</v>
      </c>
      <c r="O87" s="2">
        <f t="shared" si="7"/>
        <v>0</v>
      </c>
      <c r="P87" s="2">
        <f t="shared" si="7"/>
        <v>0</v>
      </c>
    </row>
    <row r="88" spans="1:16" x14ac:dyDescent="0.2">
      <c r="A88" s="2">
        <v>180000</v>
      </c>
      <c r="B88" s="16">
        <f t="shared" si="4"/>
        <v>5.8407719866666666E-2</v>
      </c>
      <c r="C88" s="2">
        <f t="shared" si="5"/>
        <v>10513.389576</v>
      </c>
      <c r="D88" s="2">
        <f>IF((A88+K88)&lt;'[1]Global Assumptions'!$E$7,((A88+K88)-'[1]Global Assumptions'!$E$9)*'[1]Global Assumptions'!$E$10,(('[1]Global Assumptions'!$E$7-'[1]Global Assumptions'!$E$9)*'[1]Global Assumptions'!$E$10)+IF((A88+K88)&lt;'[1]Global Assumptions'!$E$8,((A88+K88)-'[1]Global Assumptions'!$E$7)*'[1]Global Assumptions'!$E$11,('[1]Global Assumptions'!$E$8-'[1]Global Assumptions'!$E$7)*'[1]Global Assumptions'!$E$11))</f>
        <v>3141.3</v>
      </c>
      <c r="E88" s="2">
        <f>IF(A88&lt;'[1]Global Assumptions'!$E$12,A88*'[1]Global Assumptions'!$E$13*$H$3,'[1]Global Assumptions'!$E$12*'[1]Global Assumptions'!$E$13*$H$3)</f>
        <v>1236.06</v>
      </c>
      <c r="F88" s="2">
        <f>(A88+K88)*'[1]Global Assumptions'!$E$14</f>
        <v>3514.245696</v>
      </c>
      <c r="G88" s="2">
        <f>IF(A88&lt;'[1]Global Assumptions'!$E$16,A88*'[1]Global Assumptions'!$E$15,'[1]Global Assumptions'!$E$16*'[1]Global Assumptions'!$E$15)</f>
        <v>342</v>
      </c>
      <c r="H88" s="2">
        <f>IF(A88&lt;'[1]Global Assumptions'!$E$7,A88*$D$11,IF(A88&lt;$F$11,(A88-'[1]Global Assumptions'!$E$7)*$E$11+'[1]Global Assumptions'!$E$7*$D$11,($F$11-'[1]Global Assumptions'!$E$7)*$E$11+'[1]Global Assumptions'!$E$7*$D$11))*$G$11</f>
        <v>0</v>
      </c>
      <c r="I88" s="2">
        <f>+'[1]Global Assumptions'!$E$21*$H$4+'[1]Global Assumptions'!$E$22*$H$5</f>
        <v>2062.0558800000003</v>
      </c>
      <c r="J88" s="2">
        <v>0</v>
      </c>
      <c r="K88" s="2">
        <f>IF(A88&lt;$H$7,A88*'[1]Global Assumptions'!$E$25/1000*$H$6*1.08*12,$H$7*'[1]Global Assumptions'!$E$25/1000*$H$6*1.08*12)</f>
        <v>217.72800000000001</v>
      </c>
      <c r="L88" s="2">
        <v>0</v>
      </c>
      <c r="M88" s="2">
        <f t="shared" si="7"/>
        <v>0</v>
      </c>
      <c r="N88" s="2">
        <f t="shared" si="7"/>
        <v>0</v>
      </c>
      <c r="O88" s="2">
        <f t="shared" si="7"/>
        <v>0</v>
      </c>
      <c r="P88" s="2">
        <f t="shared" si="7"/>
        <v>0</v>
      </c>
    </row>
    <row r="89" spans="1:16" x14ac:dyDescent="0.2">
      <c r="A89" s="2">
        <v>185000</v>
      </c>
      <c r="B89" s="16">
        <f t="shared" si="4"/>
        <v>5.7356159870270269E-2</v>
      </c>
      <c r="C89" s="2">
        <f t="shared" si="5"/>
        <v>10610.889576</v>
      </c>
      <c r="D89" s="2">
        <f>IF((A89+K89)&lt;'[1]Global Assumptions'!$E$7,((A89+K89)-'[1]Global Assumptions'!$E$9)*'[1]Global Assumptions'!$E$10,(('[1]Global Assumptions'!$E$7-'[1]Global Assumptions'!$E$9)*'[1]Global Assumptions'!$E$10)+IF((A89+K89)&lt;'[1]Global Assumptions'!$E$8,((A89+K89)-'[1]Global Assumptions'!$E$7)*'[1]Global Assumptions'!$E$11,('[1]Global Assumptions'!$E$8-'[1]Global Assumptions'!$E$7)*'[1]Global Assumptions'!$E$11))</f>
        <v>3141.3</v>
      </c>
      <c r="E89" s="2">
        <f>IF(A89&lt;'[1]Global Assumptions'!$E$12,A89*'[1]Global Assumptions'!$E$13*$H$3,'[1]Global Assumptions'!$E$12*'[1]Global Assumptions'!$E$13*$H$3)</f>
        <v>1236.06</v>
      </c>
      <c r="F89" s="2">
        <f>(A89+K89)*'[1]Global Assumptions'!$E$14</f>
        <v>3611.745696</v>
      </c>
      <c r="G89" s="2">
        <f>IF(A89&lt;'[1]Global Assumptions'!$E$16,A89*'[1]Global Assumptions'!$E$15,'[1]Global Assumptions'!$E$16*'[1]Global Assumptions'!$E$15)</f>
        <v>342</v>
      </c>
      <c r="H89" s="2">
        <f>IF(A89&lt;'[1]Global Assumptions'!$E$7,A89*$D$11,IF(A89&lt;$F$11,(A89-'[1]Global Assumptions'!$E$7)*$E$11+'[1]Global Assumptions'!$E$7*$D$11,($F$11-'[1]Global Assumptions'!$E$7)*$E$11+'[1]Global Assumptions'!$E$7*$D$11))*$G$11</f>
        <v>0</v>
      </c>
      <c r="I89" s="2">
        <f>+'[1]Global Assumptions'!$E$21*$H$4+'[1]Global Assumptions'!$E$22*$H$5</f>
        <v>2062.0558800000003</v>
      </c>
      <c r="J89" s="2">
        <v>0</v>
      </c>
      <c r="K89" s="2">
        <f>IF(A89&lt;$H$7,A89*'[1]Global Assumptions'!$E$25/1000*$H$6*1.08*12,$H$7*'[1]Global Assumptions'!$E$25/1000*$H$6*1.08*12)</f>
        <v>217.72800000000001</v>
      </c>
      <c r="L89" s="2">
        <v>0</v>
      </c>
      <c r="M89" s="2">
        <f t="shared" si="7"/>
        <v>0</v>
      </c>
      <c r="N89" s="2">
        <f t="shared" si="7"/>
        <v>0</v>
      </c>
      <c r="O89" s="2">
        <f t="shared" si="7"/>
        <v>0</v>
      </c>
      <c r="P89" s="2">
        <f t="shared" si="7"/>
        <v>0</v>
      </c>
    </row>
    <row r="90" spans="1:16" x14ac:dyDescent="0.2">
      <c r="A90" s="2">
        <v>190000</v>
      </c>
      <c r="B90" s="16">
        <f t="shared" si="4"/>
        <v>5.6359945136842102E-2</v>
      </c>
      <c r="C90" s="2">
        <f t="shared" si="5"/>
        <v>10708.389576</v>
      </c>
      <c r="D90" s="2">
        <f>IF((A90+K90)&lt;'[1]Global Assumptions'!$E$7,((A90+K90)-'[1]Global Assumptions'!$E$9)*'[1]Global Assumptions'!$E$10,(('[1]Global Assumptions'!$E$7-'[1]Global Assumptions'!$E$9)*'[1]Global Assumptions'!$E$10)+IF((A90+K90)&lt;'[1]Global Assumptions'!$E$8,((A90+K90)-'[1]Global Assumptions'!$E$7)*'[1]Global Assumptions'!$E$11,('[1]Global Assumptions'!$E$8-'[1]Global Assumptions'!$E$7)*'[1]Global Assumptions'!$E$11))</f>
        <v>3141.3</v>
      </c>
      <c r="E90" s="2">
        <f>IF(A90&lt;'[1]Global Assumptions'!$E$12,A90*'[1]Global Assumptions'!$E$13*$H$3,'[1]Global Assumptions'!$E$12*'[1]Global Assumptions'!$E$13*$H$3)</f>
        <v>1236.06</v>
      </c>
      <c r="F90" s="2">
        <f>(A90+K90)*'[1]Global Assumptions'!$E$14</f>
        <v>3709.245696</v>
      </c>
      <c r="G90" s="2">
        <f>IF(A90&lt;'[1]Global Assumptions'!$E$16,A90*'[1]Global Assumptions'!$E$15,'[1]Global Assumptions'!$E$16*'[1]Global Assumptions'!$E$15)</f>
        <v>342</v>
      </c>
      <c r="H90" s="2">
        <f>IF(A90&lt;'[1]Global Assumptions'!$E$7,A90*$D$11,IF(A90&lt;$F$11,(A90-'[1]Global Assumptions'!$E$7)*$E$11+'[1]Global Assumptions'!$E$7*$D$11,($F$11-'[1]Global Assumptions'!$E$7)*$E$11+'[1]Global Assumptions'!$E$7*$D$11))*$G$11</f>
        <v>0</v>
      </c>
      <c r="I90" s="2">
        <f>+'[1]Global Assumptions'!$E$21*$H$4+'[1]Global Assumptions'!$E$22*$H$5</f>
        <v>2062.0558800000003</v>
      </c>
      <c r="J90" s="2">
        <v>0</v>
      </c>
      <c r="K90" s="2">
        <f>IF(A90&lt;$H$7,A90*'[1]Global Assumptions'!$E$25/1000*$H$6*1.08*12,$H$7*'[1]Global Assumptions'!$E$25/1000*$H$6*1.08*12)</f>
        <v>217.72800000000001</v>
      </c>
      <c r="L90" s="2">
        <v>0</v>
      </c>
      <c r="M90" s="2">
        <f t="shared" si="7"/>
        <v>0</v>
      </c>
      <c r="N90" s="2">
        <f t="shared" si="7"/>
        <v>0</v>
      </c>
      <c r="O90" s="2">
        <f t="shared" si="7"/>
        <v>0</v>
      </c>
      <c r="P90" s="2">
        <f t="shared" si="7"/>
        <v>0</v>
      </c>
    </row>
    <row r="91" spans="1:16" x14ac:dyDescent="0.2">
      <c r="A91" s="2">
        <v>195000</v>
      </c>
      <c r="B91" s="16">
        <f t="shared" si="4"/>
        <v>5.5414818338461534E-2</v>
      </c>
      <c r="C91" s="2">
        <f t="shared" si="5"/>
        <v>10805.889576</v>
      </c>
      <c r="D91" s="2">
        <f>IF((A91+K91)&lt;'[1]Global Assumptions'!$E$7,((A91+K91)-'[1]Global Assumptions'!$E$9)*'[1]Global Assumptions'!$E$10,(('[1]Global Assumptions'!$E$7-'[1]Global Assumptions'!$E$9)*'[1]Global Assumptions'!$E$10)+IF((A91+K91)&lt;'[1]Global Assumptions'!$E$8,((A91+K91)-'[1]Global Assumptions'!$E$7)*'[1]Global Assumptions'!$E$11,('[1]Global Assumptions'!$E$8-'[1]Global Assumptions'!$E$7)*'[1]Global Assumptions'!$E$11))</f>
        <v>3141.3</v>
      </c>
      <c r="E91" s="2">
        <f>IF(A91&lt;'[1]Global Assumptions'!$E$12,A91*'[1]Global Assumptions'!$E$13*$H$3,'[1]Global Assumptions'!$E$12*'[1]Global Assumptions'!$E$13*$H$3)</f>
        <v>1236.06</v>
      </c>
      <c r="F91" s="2">
        <f>(A91+K91)*'[1]Global Assumptions'!$E$14</f>
        <v>3806.745696</v>
      </c>
      <c r="G91" s="2">
        <f>IF(A91&lt;'[1]Global Assumptions'!$E$16,A91*'[1]Global Assumptions'!$E$15,'[1]Global Assumptions'!$E$16*'[1]Global Assumptions'!$E$15)</f>
        <v>342</v>
      </c>
      <c r="H91" s="2">
        <f>IF(A91&lt;'[1]Global Assumptions'!$E$7,A91*$D$11,IF(A91&lt;$F$11,(A91-'[1]Global Assumptions'!$E$7)*$E$11+'[1]Global Assumptions'!$E$7*$D$11,($F$11-'[1]Global Assumptions'!$E$7)*$E$11+'[1]Global Assumptions'!$E$7*$D$11))*$G$11</f>
        <v>0</v>
      </c>
      <c r="I91" s="2">
        <f>+'[1]Global Assumptions'!$E$21*$H$4+'[1]Global Assumptions'!$E$22*$H$5</f>
        <v>2062.0558800000003</v>
      </c>
      <c r="J91" s="2">
        <v>0</v>
      </c>
      <c r="K91" s="2">
        <f>IF(A91&lt;$H$7,A91*'[1]Global Assumptions'!$E$25/1000*$H$6*1.08*12,$H$7*'[1]Global Assumptions'!$E$25/1000*$H$6*1.08*12)</f>
        <v>217.72800000000001</v>
      </c>
      <c r="L91" s="2">
        <v>0</v>
      </c>
      <c r="M91" s="2">
        <f t="shared" si="7"/>
        <v>0</v>
      </c>
      <c r="N91" s="2">
        <f t="shared" si="7"/>
        <v>0</v>
      </c>
      <c r="O91" s="2">
        <f t="shared" si="7"/>
        <v>0</v>
      </c>
      <c r="P91" s="2">
        <f t="shared" si="7"/>
        <v>0</v>
      </c>
    </row>
    <row r="92" spans="1:16" ht="13.5" thickBot="1" x14ac:dyDescent="0.25">
      <c r="A92" s="5">
        <v>200000</v>
      </c>
      <c r="B92" s="23">
        <f t="shared" si="4"/>
        <v>5.451694788E-2</v>
      </c>
      <c r="C92" s="5">
        <f t="shared" si="5"/>
        <v>10903.389576</v>
      </c>
      <c r="D92" s="5">
        <f>IF((A92+K92)&lt;'[1]Global Assumptions'!$E$7,((A92+K92)-'[1]Global Assumptions'!$E$9)*'[1]Global Assumptions'!$E$10,(('[1]Global Assumptions'!$E$7-'[1]Global Assumptions'!$E$9)*'[1]Global Assumptions'!$E$10)+IF((A92+K92)&lt;'[1]Global Assumptions'!$E$8,((A92+K92)-'[1]Global Assumptions'!$E$7)*'[1]Global Assumptions'!$E$11,('[1]Global Assumptions'!$E$8-'[1]Global Assumptions'!$E$7)*'[1]Global Assumptions'!$E$11))</f>
        <v>3141.3</v>
      </c>
      <c r="E92" s="5">
        <f>IF(A92&lt;'[1]Global Assumptions'!$E$12,A92*'[1]Global Assumptions'!$E$13*$H$3,'[1]Global Assumptions'!$E$12*'[1]Global Assumptions'!$E$13*$H$3)</f>
        <v>1236.06</v>
      </c>
      <c r="F92" s="5">
        <f>(A92+K92)*'[1]Global Assumptions'!$E$14</f>
        <v>3904.245696</v>
      </c>
      <c r="G92" s="5">
        <f>IF(A92&lt;'[1]Global Assumptions'!$E$16,A92*'[1]Global Assumptions'!$E$15,'[1]Global Assumptions'!$E$16*'[1]Global Assumptions'!$E$15)</f>
        <v>342</v>
      </c>
      <c r="H92" s="5">
        <f>IF(A92&lt;'[1]Global Assumptions'!$E$7,A92*$D$11,IF(A92&lt;$F$11,(A92-'[1]Global Assumptions'!$E$7)*$E$11+'[1]Global Assumptions'!$E$7*$D$11,($F$11-'[1]Global Assumptions'!$E$7)*$E$11+'[1]Global Assumptions'!$E$7*$D$11))*$G$11</f>
        <v>0</v>
      </c>
      <c r="I92" s="5">
        <f>+'[1]Global Assumptions'!$E$21*$H$4+'[1]Global Assumptions'!$E$22*$H$5</f>
        <v>2062.0558800000003</v>
      </c>
      <c r="J92" s="5">
        <v>0</v>
      </c>
      <c r="K92" s="5">
        <f>IF(A92&lt;$H$7,A92*'[1]Global Assumptions'!$E$25/1000*$H$6*1.08*12,$H$7*'[1]Global Assumptions'!$E$25/1000*$H$6*1.08*12)</f>
        <v>217.72800000000001</v>
      </c>
      <c r="L92" s="5">
        <v>0</v>
      </c>
      <c r="M92" s="5">
        <f t="shared" si="7"/>
        <v>0</v>
      </c>
      <c r="N92" s="5">
        <f t="shared" si="7"/>
        <v>0</v>
      </c>
      <c r="O92" s="5">
        <f t="shared" si="7"/>
        <v>0</v>
      </c>
      <c r="P92" s="5">
        <f t="shared" si="7"/>
        <v>0</v>
      </c>
    </row>
    <row r="94" spans="1:16" ht="15.75" x14ac:dyDescent="0.25">
      <c r="A94" s="22" t="str">
        <f>+'[1]Global Assumptions'!F4</f>
        <v>FY22 Plan</v>
      </c>
    </row>
    <row r="95" spans="1:16" x14ac:dyDescent="0.2">
      <c r="A95" s="2">
        <v>20000</v>
      </c>
      <c r="B95" s="16">
        <f t="shared" ref="B95:B131" si="8">+C95/A95</f>
        <v>0.20175830838000003</v>
      </c>
      <c r="C95" s="2">
        <f t="shared" ref="C95:C131" si="9">SUM(D95:P95)</f>
        <v>4035.1661676000003</v>
      </c>
      <c r="D95" s="2">
        <f>IF((A95+K95)&lt;'[1]Global Assumptions'!$F$7,((A95+K95)-'[1]Global Assumptions'!$F$9)*'[1]Global Assumptions'!$F$10,(('[1]Global Assumptions'!$F$7-'[1]Global Assumptions'!$F$9)*'[1]Global Assumptions'!$F$10)+IF((A95+K95)&lt;'[1]Global Assumptions'!$F$8,((A95+K95)-'[1]Global Assumptions'!$F$7)*'[1]Global Assumptions'!$F$11,('[1]Global Assumptions'!$F$8-'[1]Global Assumptions'!$F$7)*'[1]Global Assumptions'!$F$11))</f>
        <v>951.25387200000011</v>
      </c>
      <c r="E95" s="2">
        <f>IF(A95&lt;'[1]Global Assumptions'!$F$12,A95*'[1]Global Assumptions'!$F$13*$H$3,'[1]Global Assumptions'!$F$12*'[1]Global Assumptions'!$F$13*$H$3)</f>
        <v>453.59999999999997</v>
      </c>
      <c r="F95" s="2">
        <f>(A95+K95)*'[1]Global Assumptions'!$F$14</f>
        <v>390.84913920000002</v>
      </c>
      <c r="G95" s="2">
        <f>IF(A95&lt;'[1]Global Assumptions'!$F$16,A95*'[1]Global Assumptions'!$F$15,'[1]Global Assumptions'!$F$16*'[1]Global Assumptions'!$F$15)</f>
        <v>72</v>
      </c>
      <c r="H95" s="2">
        <f>IF(A95&lt;'[1]Global Assumptions'!$F$7,A95*$D$12,IF(A95&lt;$F$12,(A95-'[1]Global Assumptions'!$F$7)*$E$12+'[1]Global Assumptions'!$F$7*$D$12,($F$12-'[1]Global Assumptions'!$F$7)*$E$12+'[1]Global Assumptions'!$F$7*$D$12))*$G$12</f>
        <v>0</v>
      </c>
      <c r="I95" s="2">
        <f>+'[1]Global Assumptions'!$F$21*$H$4+'[1]Global Assumptions'!$F$22*$H$5</f>
        <v>2123.9175564000002</v>
      </c>
      <c r="J95" s="2">
        <v>0</v>
      </c>
      <c r="K95" s="2">
        <f>IF(A95&lt;$H$7,A95*'[1]Global Assumptions'!$F$25/1000*$H$6*1.08*12,$H$7*'[1]Global Assumptions'!$F$25/1000*$H$6*1.08*12)</f>
        <v>43.5456</v>
      </c>
      <c r="L95" s="2">
        <v>0</v>
      </c>
      <c r="M95" s="2">
        <f t="shared" ref="M95:P114" si="10">+$A95*M$12</f>
        <v>0</v>
      </c>
      <c r="N95" s="2">
        <f t="shared" si="10"/>
        <v>0</v>
      </c>
      <c r="O95" s="2">
        <f t="shared" si="10"/>
        <v>0</v>
      </c>
      <c r="P95" s="2">
        <f t="shared" si="10"/>
        <v>0</v>
      </c>
    </row>
    <row r="96" spans="1:16" x14ac:dyDescent="0.2">
      <c r="A96" s="2">
        <v>25000</v>
      </c>
      <c r="B96" s="16">
        <f t="shared" si="8"/>
        <v>0.18253163281600002</v>
      </c>
      <c r="C96" s="2">
        <f t="shared" si="9"/>
        <v>4563.2908204000005</v>
      </c>
      <c r="D96" s="2">
        <f>IF((A96+K96)&lt;'[1]Global Assumptions'!$F$7,((A96+K96)-'[1]Global Assumptions'!$F$9)*'[1]Global Assumptions'!$F$10,(('[1]Global Assumptions'!$F$7-'[1]Global Assumptions'!$F$9)*'[1]Global Assumptions'!$F$10)+IF((A96+K96)&lt;'[1]Global Assumptions'!$F$8,((A96+K96)-'[1]Global Assumptions'!$F$7)*'[1]Global Assumptions'!$F$11,('[1]Global Assumptions'!$F$8-'[1]Global Assumptions'!$F$7)*'[1]Global Assumptions'!$F$11))</f>
        <v>1239.3798400000001</v>
      </c>
      <c r="E96" s="2">
        <f>IF(A96&lt;'[1]Global Assumptions'!$F$12,A96*'[1]Global Assumptions'!$F$13*$H$3,'[1]Global Assumptions'!$F$12*'[1]Global Assumptions'!$F$13*$H$3)</f>
        <v>567</v>
      </c>
      <c r="F96" s="2">
        <f>(A96+K96)*'[1]Global Assumptions'!$F$14</f>
        <v>488.56142399999999</v>
      </c>
      <c r="G96" s="2">
        <f>IF(A96&lt;'[1]Global Assumptions'!$F$16,A96*'[1]Global Assumptions'!$F$15,'[1]Global Assumptions'!$F$16*'[1]Global Assumptions'!$F$15)</f>
        <v>90</v>
      </c>
      <c r="H96" s="2">
        <f>IF(A96&lt;'[1]Global Assumptions'!$F$7,A96*$D$12,IF(A96&lt;$F$12,(A96-'[1]Global Assumptions'!$F$7)*$E$12+'[1]Global Assumptions'!$F$7*$D$12,($F$12-'[1]Global Assumptions'!$F$7)*$E$12+'[1]Global Assumptions'!$F$7*$D$12))*$G$12</f>
        <v>0</v>
      </c>
      <c r="I96" s="2">
        <f>+'[1]Global Assumptions'!$F$21*$H$4+'[1]Global Assumptions'!$F$22*$H$5</f>
        <v>2123.9175564000002</v>
      </c>
      <c r="J96" s="2">
        <v>0</v>
      </c>
      <c r="K96" s="2">
        <f>IF(A96&lt;$H$7,A96*'[1]Global Assumptions'!$F$25/1000*$H$6*1.08*12,$H$7*'[1]Global Assumptions'!$F$25/1000*$H$6*1.08*12)</f>
        <v>54.432000000000002</v>
      </c>
      <c r="L96" s="2">
        <v>0</v>
      </c>
      <c r="M96" s="2">
        <f t="shared" si="10"/>
        <v>0</v>
      </c>
      <c r="N96" s="2">
        <f t="shared" si="10"/>
        <v>0</v>
      </c>
      <c r="O96" s="2">
        <f t="shared" si="10"/>
        <v>0</v>
      </c>
      <c r="P96" s="2">
        <f t="shared" si="10"/>
        <v>0</v>
      </c>
    </row>
    <row r="97" spans="1:16" x14ac:dyDescent="0.2">
      <c r="A97" s="2">
        <v>30000</v>
      </c>
      <c r="B97" s="16">
        <f t="shared" si="8"/>
        <v>0.16971384910666668</v>
      </c>
      <c r="C97" s="2">
        <f t="shared" si="9"/>
        <v>5091.4154732000006</v>
      </c>
      <c r="D97" s="2">
        <f>IF((A97+K97)&lt;'[1]Global Assumptions'!$F$7,((A97+K97)-'[1]Global Assumptions'!$F$9)*'[1]Global Assumptions'!$F$10,(('[1]Global Assumptions'!$F$7-'[1]Global Assumptions'!$F$9)*'[1]Global Assumptions'!$F$10)+IF((A97+K97)&lt;'[1]Global Assumptions'!$F$8,((A97+K97)-'[1]Global Assumptions'!$F$7)*'[1]Global Assumptions'!$F$11,('[1]Global Assumptions'!$F$8-'[1]Global Assumptions'!$F$7)*'[1]Global Assumptions'!$F$11))</f>
        <v>1527.5058080000001</v>
      </c>
      <c r="E97" s="2">
        <f>IF(A97&lt;'[1]Global Assumptions'!$F$12,A97*'[1]Global Assumptions'!$F$13*$H$3,'[1]Global Assumptions'!$F$12*'[1]Global Assumptions'!$F$13*$H$3)</f>
        <v>680.4</v>
      </c>
      <c r="F97" s="2">
        <f>(A97+K97)*'[1]Global Assumptions'!$F$14</f>
        <v>586.27370880000001</v>
      </c>
      <c r="G97" s="2">
        <f>IF(A97&lt;'[1]Global Assumptions'!$F$16,A97*'[1]Global Assumptions'!$F$15,'[1]Global Assumptions'!$F$16*'[1]Global Assumptions'!$F$15)</f>
        <v>108</v>
      </c>
      <c r="H97" s="2">
        <f>IF(A97&lt;'[1]Global Assumptions'!$F$7,A97*$D$12,IF(A97&lt;$F$12,(A97-'[1]Global Assumptions'!$F$7)*$E$12+'[1]Global Assumptions'!$F$7*$D$12,($F$12-'[1]Global Assumptions'!$F$7)*$E$12+'[1]Global Assumptions'!$F$7*$D$12))*$G$12</f>
        <v>0</v>
      </c>
      <c r="I97" s="2">
        <f>+'[1]Global Assumptions'!$F$21*$H$4+'[1]Global Assumptions'!$F$22*$H$5</f>
        <v>2123.9175564000002</v>
      </c>
      <c r="J97" s="2">
        <v>0</v>
      </c>
      <c r="K97" s="2">
        <f>IF(A97&lt;$H$7,A97*'[1]Global Assumptions'!$F$25/1000*$H$6*1.08*12,$H$7*'[1]Global Assumptions'!$F$25/1000*$H$6*1.08*12)</f>
        <v>65.318399999999997</v>
      </c>
      <c r="L97" s="2">
        <v>0</v>
      </c>
      <c r="M97" s="2">
        <f t="shared" si="10"/>
        <v>0</v>
      </c>
      <c r="N97" s="2">
        <f t="shared" si="10"/>
        <v>0</v>
      </c>
      <c r="O97" s="2">
        <f t="shared" si="10"/>
        <v>0</v>
      </c>
      <c r="P97" s="2">
        <f t="shared" si="10"/>
        <v>0</v>
      </c>
    </row>
    <row r="98" spans="1:16" x14ac:dyDescent="0.2">
      <c r="A98" s="2">
        <v>35000</v>
      </c>
      <c r="B98" s="16">
        <f t="shared" si="8"/>
        <v>0.16055828931428573</v>
      </c>
      <c r="C98" s="2">
        <f t="shared" si="9"/>
        <v>5619.5401260000008</v>
      </c>
      <c r="D98" s="2">
        <f>IF((A98+K98)&lt;'[1]Global Assumptions'!$F$7,((A98+K98)-'[1]Global Assumptions'!$F$9)*'[1]Global Assumptions'!$F$10,(('[1]Global Assumptions'!$F$7-'[1]Global Assumptions'!$F$9)*'[1]Global Assumptions'!$F$10)+IF((A98+K98)&lt;'[1]Global Assumptions'!$F$8,((A98+K98)-'[1]Global Assumptions'!$F$7)*'[1]Global Assumptions'!$F$11,('[1]Global Assumptions'!$F$8-'[1]Global Assumptions'!$F$7)*'[1]Global Assumptions'!$F$11))</f>
        <v>1815.6317759999999</v>
      </c>
      <c r="E98" s="2">
        <f>IF(A98&lt;'[1]Global Assumptions'!$F$12,A98*'[1]Global Assumptions'!$F$13*$H$3,'[1]Global Assumptions'!$F$12*'[1]Global Assumptions'!$F$13*$H$3)</f>
        <v>793.8</v>
      </c>
      <c r="F98" s="2">
        <f>(A98+K98)*'[1]Global Assumptions'!$F$14</f>
        <v>683.98599360000003</v>
      </c>
      <c r="G98" s="2">
        <f>IF(A98&lt;'[1]Global Assumptions'!$F$16,A98*'[1]Global Assumptions'!$F$15,'[1]Global Assumptions'!$F$16*'[1]Global Assumptions'!$F$15)</f>
        <v>126</v>
      </c>
      <c r="H98" s="2">
        <f>IF(A98&lt;'[1]Global Assumptions'!$F$7,A98*$D$12,IF(A98&lt;$F$12,(A98-'[1]Global Assumptions'!$F$7)*$E$12+'[1]Global Assumptions'!$F$7*$D$12,($F$12-'[1]Global Assumptions'!$F$7)*$E$12+'[1]Global Assumptions'!$F$7*$D$12))*$G$12</f>
        <v>0</v>
      </c>
      <c r="I98" s="2">
        <f>+'[1]Global Assumptions'!$F$21*$H$4+'[1]Global Assumptions'!$F$22*$H$5</f>
        <v>2123.9175564000002</v>
      </c>
      <c r="J98" s="2">
        <v>0</v>
      </c>
      <c r="K98" s="2">
        <f>IF(A98&lt;$H$7,A98*'[1]Global Assumptions'!$F$25/1000*$H$6*1.08*12,$H$7*'[1]Global Assumptions'!$F$25/1000*$H$6*1.08*12)</f>
        <v>76.204800000000006</v>
      </c>
      <c r="L98" s="2">
        <v>0</v>
      </c>
      <c r="M98" s="2">
        <f t="shared" si="10"/>
        <v>0</v>
      </c>
      <c r="N98" s="2">
        <f t="shared" si="10"/>
        <v>0</v>
      </c>
      <c r="O98" s="2">
        <f t="shared" si="10"/>
        <v>0</v>
      </c>
      <c r="P98" s="2">
        <f t="shared" si="10"/>
        <v>0</v>
      </c>
    </row>
    <row r="99" spans="1:16" x14ac:dyDescent="0.2">
      <c r="A99" s="2">
        <v>40000</v>
      </c>
      <c r="B99" s="16">
        <f t="shared" si="8"/>
        <v>0.15369161947000001</v>
      </c>
      <c r="C99" s="2">
        <f t="shared" si="9"/>
        <v>6147.6647788</v>
      </c>
      <c r="D99" s="2">
        <f>IF((A99+K99)&lt;'[1]Global Assumptions'!$F$7,((A99+K99)-'[1]Global Assumptions'!$F$9)*'[1]Global Assumptions'!$F$10,(('[1]Global Assumptions'!$F$7-'[1]Global Assumptions'!$F$9)*'[1]Global Assumptions'!$F$10)+IF((A99+K99)&lt;'[1]Global Assumptions'!$F$8,((A99+K99)-'[1]Global Assumptions'!$F$7)*'[1]Global Assumptions'!$F$11,('[1]Global Assumptions'!$F$8-'[1]Global Assumptions'!$F$7)*'[1]Global Assumptions'!$F$11))</f>
        <v>2103.7577440000005</v>
      </c>
      <c r="E99" s="2">
        <f>IF(A99&lt;'[1]Global Assumptions'!$F$12,A99*'[1]Global Assumptions'!$F$13*$H$3,'[1]Global Assumptions'!$F$12*'[1]Global Assumptions'!$F$13*$H$3)</f>
        <v>907.19999999999993</v>
      </c>
      <c r="F99" s="2">
        <f>(A99+K99)*'[1]Global Assumptions'!$F$14</f>
        <v>781.69827840000005</v>
      </c>
      <c r="G99" s="2">
        <f>IF(A99&lt;'[1]Global Assumptions'!$F$16,A99*'[1]Global Assumptions'!$F$15,'[1]Global Assumptions'!$F$16*'[1]Global Assumptions'!$F$15)</f>
        <v>144</v>
      </c>
      <c r="H99" s="2">
        <f>IF(A99&lt;'[1]Global Assumptions'!$F$7,A99*$D$12,IF(A99&lt;$F$12,(A99-'[1]Global Assumptions'!$F$7)*$E$12+'[1]Global Assumptions'!$F$7*$D$12,($F$12-'[1]Global Assumptions'!$F$7)*$E$12+'[1]Global Assumptions'!$F$7*$D$12))*$G$12</f>
        <v>0</v>
      </c>
      <c r="I99" s="2">
        <f>+'[1]Global Assumptions'!$F$21*$H$4+'[1]Global Assumptions'!$F$22*$H$5</f>
        <v>2123.9175564000002</v>
      </c>
      <c r="J99" s="2">
        <v>0</v>
      </c>
      <c r="K99" s="2">
        <f>IF(A99&lt;$H$7,A99*'[1]Global Assumptions'!$F$25/1000*$H$6*1.08*12,$H$7*'[1]Global Assumptions'!$F$25/1000*$H$6*1.08*12)</f>
        <v>87.091200000000001</v>
      </c>
      <c r="L99" s="2">
        <v>0</v>
      </c>
      <c r="M99" s="2">
        <f t="shared" si="10"/>
        <v>0</v>
      </c>
      <c r="N99" s="2">
        <f t="shared" si="10"/>
        <v>0</v>
      </c>
      <c r="O99" s="2">
        <f t="shared" si="10"/>
        <v>0</v>
      </c>
      <c r="P99" s="2">
        <f t="shared" si="10"/>
        <v>0</v>
      </c>
    </row>
    <row r="100" spans="1:16" x14ac:dyDescent="0.2">
      <c r="A100" s="2">
        <v>45000</v>
      </c>
      <c r="B100" s="16">
        <f t="shared" si="8"/>
        <v>0.14835087625777779</v>
      </c>
      <c r="C100" s="2">
        <f t="shared" si="9"/>
        <v>6675.7894316000002</v>
      </c>
      <c r="D100" s="2">
        <f>IF((A100+K100)&lt;'[1]Global Assumptions'!$F$7,((A100+K100)-'[1]Global Assumptions'!$F$9)*'[1]Global Assumptions'!$F$10,(('[1]Global Assumptions'!$F$7-'[1]Global Assumptions'!$F$9)*'[1]Global Assumptions'!$F$10)+IF((A100+K100)&lt;'[1]Global Assumptions'!$F$8,((A100+K100)-'[1]Global Assumptions'!$F$7)*'[1]Global Assumptions'!$F$11,('[1]Global Assumptions'!$F$8-'[1]Global Assumptions'!$F$7)*'[1]Global Assumptions'!$F$11))</f>
        <v>2391.8837119999998</v>
      </c>
      <c r="E100" s="2">
        <f>IF(A100&lt;'[1]Global Assumptions'!$F$12,A100*'[1]Global Assumptions'!$F$13*$H$3,'[1]Global Assumptions'!$F$12*'[1]Global Assumptions'!$F$13*$H$3)</f>
        <v>1020.5999999999999</v>
      </c>
      <c r="F100" s="2">
        <f>(A100+K100)*'[1]Global Assumptions'!$F$14</f>
        <v>879.41056319999996</v>
      </c>
      <c r="G100" s="2">
        <f>IF(A100&lt;'[1]Global Assumptions'!$F$16,A100*'[1]Global Assumptions'!$F$15,'[1]Global Assumptions'!$F$16*'[1]Global Assumptions'!$F$15)</f>
        <v>162</v>
      </c>
      <c r="H100" s="2">
        <f>IF(A100&lt;'[1]Global Assumptions'!$F$7,A100*$D$12,IF(A100&lt;$F$12,(A100-'[1]Global Assumptions'!$F$7)*$E$12+'[1]Global Assumptions'!$F$7*$D$12,($F$12-'[1]Global Assumptions'!$F$7)*$E$12+'[1]Global Assumptions'!$F$7*$D$12))*$G$12</f>
        <v>0</v>
      </c>
      <c r="I100" s="2">
        <f>+'[1]Global Assumptions'!$F$21*$H$4+'[1]Global Assumptions'!$F$22*$H$5</f>
        <v>2123.9175564000002</v>
      </c>
      <c r="J100" s="2">
        <v>0</v>
      </c>
      <c r="K100" s="2">
        <f>IF(A100&lt;$H$7,A100*'[1]Global Assumptions'!$F$25/1000*$H$6*1.08*12,$H$7*'[1]Global Assumptions'!$F$25/1000*$H$6*1.08*12)</f>
        <v>97.977600000000024</v>
      </c>
      <c r="L100" s="2">
        <v>0</v>
      </c>
      <c r="M100" s="2">
        <f t="shared" si="10"/>
        <v>0</v>
      </c>
      <c r="N100" s="2">
        <f t="shared" si="10"/>
        <v>0</v>
      </c>
      <c r="O100" s="2">
        <f t="shared" si="10"/>
        <v>0</v>
      </c>
      <c r="P100" s="2">
        <f t="shared" si="10"/>
        <v>0</v>
      </c>
    </row>
    <row r="101" spans="1:16" x14ac:dyDescent="0.2">
      <c r="A101" s="2">
        <v>50000</v>
      </c>
      <c r="B101" s="16">
        <f t="shared" si="8"/>
        <v>0.14407828168799999</v>
      </c>
      <c r="C101" s="2">
        <f t="shared" si="9"/>
        <v>7203.9140843999994</v>
      </c>
      <c r="D101" s="2">
        <f>IF((A101+K101)&lt;'[1]Global Assumptions'!$F$7,((A101+K101)-'[1]Global Assumptions'!$F$9)*'[1]Global Assumptions'!$F$10,(('[1]Global Assumptions'!$F$7-'[1]Global Assumptions'!$F$9)*'[1]Global Assumptions'!$F$10)+IF((A101+K101)&lt;'[1]Global Assumptions'!$F$8,((A101+K101)-'[1]Global Assumptions'!$F$7)*'[1]Global Assumptions'!$F$11,('[1]Global Assumptions'!$F$8-'[1]Global Assumptions'!$F$7)*'[1]Global Assumptions'!$F$11))</f>
        <v>2680.0096800000001</v>
      </c>
      <c r="E101" s="2">
        <f>IF(A101&lt;'[1]Global Assumptions'!$F$12,A101*'[1]Global Assumptions'!$F$13*$H$3,'[1]Global Assumptions'!$F$12*'[1]Global Assumptions'!$F$13*$H$3)</f>
        <v>1134</v>
      </c>
      <c r="F101" s="2">
        <f>(A101+K101)*'[1]Global Assumptions'!$F$14</f>
        <v>977.12284799999998</v>
      </c>
      <c r="G101" s="2">
        <f>IF(A101&lt;'[1]Global Assumptions'!$F$16,A101*'[1]Global Assumptions'!$F$15,'[1]Global Assumptions'!$F$16*'[1]Global Assumptions'!$F$15)</f>
        <v>180</v>
      </c>
      <c r="H101" s="2">
        <f>IF(A101&lt;'[1]Global Assumptions'!$F$7,A101*$D$12,IF(A101&lt;$F$12,(A101-'[1]Global Assumptions'!$F$7)*$E$12+'[1]Global Assumptions'!$F$7*$D$12,($F$12-'[1]Global Assumptions'!$F$7)*$E$12+'[1]Global Assumptions'!$F$7*$D$12))*$G$12</f>
        <v>0</v>
      </c>
      <c r="I101" s="2">
        <f>+'[1]Global Assumptions'!$F$21*$H$4+'[1]Global Assumptions'!$F$22*$H$5</f>
        <v>2123.9175564000002</v>
      </c>
      <c r="J101" s="2">
        <v>0</v>
      </c>
      <c r="K101" s="2">
        <f>IF(A101&lt;$H$7,A101*'[1]Global Assumptions'!$F$25/1000*$H$6*1.08*12,$H$7*'[1]Global Assumptions'!$F$25/1000*$H$6*1.08*12)</f>
        <v>108.864</v>
      </c>
      <c r="L101" s="2">
        <v>0</v>
      </c>
      <c r="M101" s="2">
        <f t="shared" si="10"/>
        <v>0</v>
      </c>
      <c r="N101" s="2">
        <f t="shared" si="10"/>
        <v>0</v>
      </c>
      <c r="O101" s="2">
        <f t="shared" si="10"/>
        <v>0</v>
      </c>
      <c r="P101" s="2">
        <f t="shared" si="10"/>
        <v>0</v>
      </c>
    </row>
    <row r="102" spans="1:16" x14ac:dyDescent="0.2">
      <c r="A102" s="2">
        <v>55000</v>
      </c>
      <c r="B102" s="16">
        <f t="shared" si="8"/>
        <v>0.14058252249454545</v>
      </c>
      <c r="C102" s="2">
        <f t="shared" si="9"/>
        <v>7732.0387371999996</v>
      </c>
      <c r="D102" s="2">
        <f>IF((A102+K102)&lt;'[1]Global Assumptions'!$F$7,((A102+K102)-'[1]Global Assumptions'!$F$9)*'[1]Global Assumptions'!$F$10,(('[1]Global Assumptions'!$F$7-'[1]Global Assumptions'!$F$9)*'[1]Global Assumptions'!$F$10)+IF((A102+K102)&lt;'[1]Global Assumptions'!$F$8,((A102+K102)-'[1]Global Assumptions'!$F$7)*'[1]Global Assumptions'!$F$11,('[1]Global Assumptions'!$F$8-'[1]Global Assumptions'!$F$7)*'[1]Global Assumptions'!$F$11))</f>
        <v>2968.1356479999999</v>
      </c>
      <c r="E102" s="2">
        <f>IF(A102&lt;'[1]Global Assumptions'!$F$12,A102*'[1]Global Assumptions'!$F$13*$H$3,'[1]Global Assumptions'!$F$12*'[1]Global Assumptions'!$F$13*$H$3)</f>
        <v>1247.3999999999999</v>
      </c>
      <c r="F102" s="2">
        <f>(A102+K102)*'[1]Global Assumptions'!$F$14</f>
        <v>1074.8351327999999</v>
      </c>
      <c r="G102" s="2">
        <f>IF(A102&lt;'[1]Global Assumptions'!$F$16,A102*'[1]Global Assumptions'!$F$15,'[1]Global Assumptions'!$F$16*'[1]Global Assumptions'!$F$15)</f>
        <v>198</v>
      </c>
      <c r="H102" s="2">
        <f>IF(A102&lt;'[1]Global Assumptions'!$F$7,A102*$D$12,IF(A102&lt;$F$12,(A102-'[1]Global Assumptions'!$F$7)*$E$12+'[1]Global Assumptions'!$F$7*$D$12,($F$12-'[1]Global Assumptions'!$F$7)*$E$12+'[1]Global Assumptions'!$F$7*$D$12))*$G$12</f>
        <v>0</v>
      </c>
      <c r="I102" s="2">
        <f>+'[1]Global Assumptions'!$F$21*$H$4+'[1]Global Assumptions'!$F$22*$H$5</f>
        <v>2123.9175564000002</v>
      </c>
      <c r="J102" s="2">
        <v>0</v>
      </c>
      <c r="K102" s="2">
        <f>IF(A102&lt;$H$7,A102*'[1]Global Assumptions'!$F$25/1000*$H$6*1.08*12,$H$7*'[1]Global Assumptions'!$F$25/1000*$H$6*1.08*12)</f>
        <v>119.75040000000001</v>
      </c>
      <c r="L102" s="2">
        <v>0</v>
      </c>
      <c r="M102" s="2">
        <f t="shared" si="10"/>
        <v>0</v>
      </c>
      <c r="N102" s="2">
        <f t="shared" si="10"/>
        <v>0</v>
      </c>
      <c r="O102" s="2">
        <f t="shared" si="10"/>
        <v>0</v>
      </c>
      <c r="P102" s="2">
        <f t="shared" si="10"/>
        <v>0</v>
      </c>
    </row>
    <row r="103" spans="1:16" x14ac:dyDescent="0.2">
      <c r="A103" s="2">
        <v>60000</v>
      </c>
      <c r="B103" s="16">
        <f t="shared" si="8"/>
        <v>0.13611958983333333</v>
      </c>
      <c r="C103" s="2">
        <f t="shared" si="9"/>
        <v>8167.1753900000003</v>
      </c>
      <c r="D103" s="2">
        <f>IF((A103+K103)&lt;'[1]Global Assumptions'!$F$7,((A103+K103)-'[1]Global Assumptions'!$F$9)*'[1]Global Assumptions'!$F$10,(('[1]Global Assumptions'!$F$7-'[1]Global Assumptions'!$F$9)*'[1]Global Assumptions'!$F$10)+IF((A103+K103)&lt;'[1]Global Assumptions'!$F$8,((A103+K103)-'[1]Global Assumptions'!$F$7)*'[1]Global Assumptions'!$F$11,('[1]Global Assumptions'!$F$8-'[1]Global Assumptions'!$F$7)*'[1]Global Assumptions'!$F$11))</f>
        <v>3256.2616160000002</v>
      </c>
      <c r="E103" s="2">
        <f>IF(A103&lt;'[1]Global Assumptions'!$F$12,A103*'[1]Global Assumptions'!$F$13*$H$3,'[1]Global Assumptions'!$F$12*'[1]Global Assumptions'!$F$13*$H$3)</f>
        <v>1267.8119999999999</v>
      </c>
      <c r="F103" s="2">
        <f>(A103+K103)*'[1]Global Assumptions'!$F$14</f>
        <v>1172.5474176</v>
      </c>
      <c r="G103" s="2">
        <f>IF(A103&lt;'[1]Global Assumptions'!$F$16,A103*'[1]Global Assumptions'!$F$15,'[1]Global Assumptions'!$F$16*'[1]Global Assumptions'!$F$15)</f>
        <v>216</v>
      </c>
      <c r="H103" s="2">
        <f>IF(A103&lt;'[1]Global Assumptions'!$F$7,A103*$D$12,IF(A103&lt;$F$12,(A103-'[1]Global Assumptions'!$F$7)*$E$12+'[1]Global Assumptions'!$F$7*$D$12,($F$12-'[1]Global Assumptions'!$F$7)*$E$12+'[1]Global Assumptions'!$F$7*$D$12))*$G$12</f>
        <v>0</v>
      </c>
      <c r="I103" s="2">
        <f>+'[1]Global Assumptions'!$F$21*$H$4+'[1]Global Assumptions'!$F$22*$H$5</f>
        <v>2123.9175564000002</v>
      </c>
      <c r="J103" s="2">
        <v>0</v>
      </c>
      <c r="K103" s="2">
        <f>IF(A103&lt;$H$7,A103*'[1]Global Assumptions'!$F$25/1000*$H$6*1.08*12,$H$7*'[1]Global Assumptions'!$F$25/1000*$H$6*1.08*12)</f>
        <v>130.63679999999999</v>
      </c>
      <c r="L103" s="2">
        <v>0</v>
      </c>
      <c r="M103" s="2">
        <f t="shared" si="10"/>
        <v>0</v>
      </c>
      <c r="N103" s="2">
        <f t="shared" si="10"/>
        <v>0</v>
      </c>
      <c r="O103" s="2">
        <f t="shared" si="10"/>
        <v>0</v>
      </c>
      <c r="P103" s="2">
        <f t="shared" si="10"/>
        <v>0</v>
      </c>
    </row>
    <row r="104" spans="1:16" x14ac:dyDescent="0.2">
      <c r="A104" s="2">
        <v>65000</v>
      </c>
      <c r="B104" s="16">
        <f t="shared" si="8"/>
        <v>0.12916173013538462</v>
      </c>
      <c r="C104" s="2">
        <f t="shared" si="9"/>
        <v>8395.5124587999999</v>
      </c>
      <c r="D104" s="2">
        <f>IF((A104+K104)&lt;'[1]Global Assumptions'!$F$7,((A104+K104)-'[1]Global Assumptions'!$F$9)*'[1]Global Assumptions'!$F$10,(('[1]Global Assumptions'!$F$7-'[1]Global Assumptions'!$F$9)*'[1]Global Assumptions'!$F$10)+IF((A104+K104)&lt;'[1]Global Assumptions'!$F$8,((A104+K104)-'[1]Global Assumptions'!$F$7)*'[1]Global Assumptions'!$F$11,('[1]Global Assumptions'!$F$8-'[1]Global Assumptions'!$F$7)*'[1]Global Assumptions'!$F$11))</f>
        <v>3358</v>
      </c>
      <c r="E104" s="2">
        <f>IF(A104&lt;'[1]Global Assumptions'!$F$12,A104*'[1]Global Assumptions'!$F$13*$H$3,'[1]Global Assumptions'!$F$12*'[1]Global Assumptions'!$F$13*$H$3)</f>
        <v>1267.8119999999999</v>
      </c>
      <c r="F104" s="2">
        <f>(A104+K104)*'[1]Global Assumptions'!$F$14</f>
        <v>1270.2597024000002</v>
      </c>
      <c r="G104" s="2">
        <f>IF(A104&lt;'[1]Global Assumptions'!$F$16,A104*'[1]Global Assumptions'!$F$15,'[1]Global Assumptions'!$F$16*'[1]Global Assumptions'!$F$15)</f>
        <v>234</v>
      </c>
      <c r="H104" s="2">
        <f>IF(A104&lt;'[1]Global Assumptions'!$F$7,A104*$D$12,IF(A104&lt;$F$12,(A104-'[1]Global Assumptions'!$F$7)*$E$12+'[1]Global Assumptions'!$F$7*$D$12,($F$12-'[1]Global Assumptions'!$F$7)*$E$12+'[1]Global Assumptions'!$F$7*$D$12))*$G$12</f>
        <v>0</v>
      </c>
      <c r="I104" s="2">
        <f>+'[1]Global Assumptions'!$F$21*$H$4+'[1]Global Assumptions'!$F$22*$H$5</f>
        <v>2123.9175564000002</v>
      </c>
      <c r="J104" s="2">
        <v>0</v>
      </c>
      <c r="K104" s="2">
        <f>IF(A104&lt;$H$7,A104*'[1]Global Assumptions'!$F$25/1000*$H$6*1.08*12,$H$7*'[1]Global Assumptions'!$F$25/1000*$H$6*1.08*12)</f>
        <v>141.52320000000003</v>
      </c>
      <c r="L104" s="2">
        <v>0</v>
      </c>
      <c r="M104" s="2">
        <f t="shared" si="10"/>
        <v>0</v>
      </c>
      <c r="N104" s="2">
        <f t="shared" si="10"/>
        <v>0</v>
      </c>
      <c r="O104" s="2">
        <f t="shared" si="10"/>
        <v>0</v>
      </c>
      <c r="P104" s="2">
        <f t="shared" si="10"/>
        <v>0</v>
      </c>
    </row>
    <row r="105" spans="1:16" x14ac:dyDescent="0.2">
      <c r="A105" s="24">
        <v>70000</v>
      </c>
      <c r="B105" s="16">
        <f t="shared" si="8"/>
        <v>0.12174444490857145</v>
      </c>
      <c r="C105" s="24">
        <f t="shared" si="9"/>
        <v>8522.111143600001</v>
      </c>
      <c r="D105" s="2">
        <f>IF((A105+K105)&lt;'[1]Global Assumptions'!$F$7,((A105+K105)-'[1]Global Assumptions'!$F$9)*'[1]Global Assumptions'!$F$10,(('[1]Global Assumptions'!$F$7-'[1]Global Assumptions'!$F$9)*'[1]Global Assumptions'!$F$10)+IF((A105+K105)&lt;'[1]Global Assumptions'!$F$8,((A105+K105)-'[1]Global Assumptions'!$F$7)*'[1]Global Assumptions'!$F$11,('[1]Global Assumptions'!$F$8-'[1]Global Assumptions'!$F$7)*'[1]Global Assumptions'!$F$11))</f>
        <v>3358</v>
      </c>
      <c r="E105" s="2">
        <f>IF(A105&lt;'[1]Global Assumptions'!$F$12,A105*'[1]Global Assumptions'!$F$13*$H$3,'[1]Global Assumptions'!$F$12*'[1]Global Assumptions'!$F$13*$H$3)</f>
        <v>1267.8119999999999</v>
      </c>
      <c r="F105" s="2">
        <f>(A105+K105)*'[1]Global Assumptions'!$F$14</f>
        <v>1367.9719872000001</v>
      </c>
      <c r="G105" s="2">
        <f>IF(A105&lt;'[1]Global Assumptions'!$F$16,A105*'[1]Global Assumptions'!$F$15,'[1]Global Assumptions'!$F$16*'[1]Global Assumptions'!$F$15)</f>
        <v>252</v>
      </c>
      <c r="H105" s="2">
        <f>IF(A105&lt;'[1]Global Assumptions'!$F$7,A105*$D$12,IF(A105&lt;$F$12,(A105-'[1]Global Assumptions'!$F$7)*$E$12+'[1]Global Assumptions'!$F$7*$D$12,($F$12-'[1]Global Assumptions'!$F$7)*$E$12+'[1]Global Assumptions'!$F$7*$D$12))*$G$12</f>
        <v>0</v>
      </c>
      <c r="I105" s="2">
        <f>+'[1]Global Assumptions'!$F$21*$H$4+'[1]Global Assumptions'!$F$22*$H$5</f>
        <v>2123.9175564000002</v>
      </c>
      <c r="J105" s="2">
        <v>0</v>
      </c>
      <c r="K105" s="2">
        <f>IF(A105&lt;$H$7,A105*'[1]Global Assumptions'!$F$25/1000*$H$6*1.08*12,$H$7*'[1]Global Assumptions'!$F$25/1000*$H$6*1.08*12)</f>
        <v>152.40960000000001</v>
      </c>
      <c r="L105" s="2">
        <v>0</v>
      </c>
      <c r="M105" s="2">
        <f t="shared" si="10"/>
        <v>0</v>
      </c>
      <c r="N105" s="2">
        <f t="shared" si="10"/>
        <v>0</v>
      </c>
      <c r="O105" s="2">
        <f t="shared" si="10"/>
        <v>0</v>
      </c>
      <c r="P105" s="2">
        <f t="shared" si="10"/>
        <v>0</v>
      </c>
    </row>
    <row r="106" spans="1:16" x14ac:dyDescent="0.2">
      <c r="A106" s="2">
        <v>75000</v>
      </c>
      <c r="B106" s="16">
        <f t="shared" si="8"/>
        <v>0.11531613104533334</v>
      </c>
      <c r="C106" s="2">
        <f t="shared" si="9"/>
        <v>8648.7098284000003</v>
      </c>
      <c r="D106" s="2">
        <f>IF((A106+K106)&lt;'[1]Global Assumptions'!$F$7,((A106+K106)-'[1]Global Assumptions'!$F$9)*'[1]Global Assumptions'!$F$10,(('[1]Global Assumptions'!$F$7-'[1]Global Assumptions'!$F$9)*'[1]Global Assumptions'!$F$10)+IF((A106+K106)&lt;'[1]Global Assumptions'!$F$8,((A106+K106)-'[1]Global Assumptions'!$F$7)*'[1]Global Assumptions'!$F$11,('[1]Global Assumptions'!$F$8-'[1]Global Assumptions'!$F$7)*'[1]Global Assumptions'!$F$11))</f>
        <v>3358</v>
      </c>
      <c r="E106" s="2">
        <f>IF(A106&lt;'[1]Global Assumptions'!$F$12,A106*'[1]Global Assumptions'!$F$13*$H$3,'[1]Global Assumptions'!$F$12*'[1]Global Assumptions'!$F$13*$H$3)</f>
        <v>1267.8119999999999</v>
      </c>
      <c r="F106" s="2">
        <f>(A106+K106)*'[1]Global Assumptions'!$F$14</f>
        <v>1465.684272</v>
      </c>
      <c r="G106" s="2">
        <f>IF(A106&lt;'[1]Global Assumptions'!$F$16,A106*'[1]Global Assumptions'!$F$15,'[1]Global Assumptions'!$F$16*'[1]Global Assumptions'!$F$15)</f>
        <v>270</v>
      </c>
      <c r="H106" s="2">
        <f>IF(A106&lt;'[1]Global Assumptions'!$F$7,A106*$D$12,IF(A106&lt;$F$12,(A106-'[1]Global Assumptions'!$F$7)*$E$12+'[1]Global Assumptions'!$F$7*$D$12,($F$12-'[1]Global Assumptions'!$F$7)*$E$12+'[1]Global Assumptions'!$F$7*$D$12))*$G$12</f>
        <v>0</v>
      </c>
      <c r="I106" s="2">
        <f>+'[1]Global Assumptions'!$F$21*$H$4+'[1]Global Assumptions'!$F$22*$H$5</f>
        <v>2123.9175564000002</v>
      </c>
      <c r="J106" s="2">
        <v>0</v>
      </c>
      <c r="K106" s="2">
        <f>IF(A106&lt;$H$7,A106*'[1]Global Assumptions'!$F$25/1000*$H$6*1.08*12,$H$7*'[1]Global Assumptions'!$F$25/1000*$H$6*1.08*12)</f>
        <v>163.29599999999999</v>
      </c>
      <c r="L106" s="2">
        <v>0</v>
      </c>
      <c r="M106" s="2">
        <f t="shared" si="10"/>
        <v>0</v>
      </c>
      <c r="N106" s="2">
        <f t="shared" si="10"/>
        <v>0</v>
      </c>
      <c r="O106" s="2">
        <f t="shared" si="10"/>
        <v>0</v>
      </c>
      <c r="P106" s="2">
        <f t="shared" si="10"/>
        <v>0</v>
      </c>
    </row>
    <row r="107" spans="1:16" x14ac:dyDescent="0.2">
      <c r="A107" s="2">
        <v>80000</v>
      </c>
      <c r="B107" s="16">
        <f t="shared" si="8"/>
        <v>0.109691356415</v>
      </c>
      <c r="C107" s="2">
        <f t="shared" si="9"/>
        <v>8775.3085131999997</v>
      </c>
      <c r="D107" s="2">
        <f>IF((A107+K107)&lt;'[1]Global Assumptions'!$F$7,((A107+K107)-'[1]Global Assumptions'!$F$9)*'[1]Global Assumptions'!$F$10,(('[1]Global Assumptions'!$F$7-'[1]Global Assumptions'!$F$9)*'[1]Global Assumptions'!$F$10)+IF((A107+K107)&lt;'[1]Global Assumptions'!$F$8,((A107+K107)-'[1]Global Assumptions'!$F$7)*'[1]Global Assumptions'!$F$11,('[1]Global Assumptions'!$F$8-'[1]Global Assumptions'!$F$7)*'[1]Global Assumptions'!$F$11))</f>
        <v>3358</v>
      </c>
      <c r="E107" s="2">
        <f>IF(A107&lt;'[1]Global Assumptions'!$F$12,A107*'[1]Global Assumptions'!$F$13*$H$3,'[1]Global Assumptions'!$F$12*'[1]Global Assumptions'!$F$13*$H$3)</f>
        <v>1267.8119999999999</v>
      </c>
      <c r="F107" s="2">
        <f>(A107+K107)*'[1]Global Assumptions'!$F$14</f>
        <v>1563.3965568000001</v>
      </c>
      <c r="G107" s="2">
        <f>IF(A107&lt;'[1]Global Assumptions'!$F$16,A107*'[1]Global Assumptions'!$F$15,'[1]Global Assumptions'!$F$16*'[1]Global Assumptions'!$F$15)</f>
        <v>288</v>
      </c>
      <c r="H107" s="2">
        <f>IF(A107&lt;'[1]Global Assumptions'!$F$7,A107*$D$12,IF(A107&lt;$F$12,(A107-'[1]Global Assumptions'!$F$7)*$E$12+'[1]Global Assumptions'!$F$7*$D$12,($F$12-'[1]Global Assumptions'!$F$7)*$E$12+'[1]Global Assumptions'!$F$7*$D$12))*$G$12</f>
        <v>0</v>
      </c>
      <c r="I107" s="2">
        <f>+'[1]Global Assumptions'!$F$21*$H$4+'[1]Global Assumptions'!$F$22*$H$5</f>
        <v>2123.9175564000002</v>
      </c>
      <c r="J107" s="2">
        <v>0</v>
      </c>
      <c r="K107" s="2">
        <f>IF(A107&lt;$H$7,A107*'[1]Global Assumptions'!$F$25/1000*$H$6*1.08*12,$H$7*'[1]Global Assumptions'!$F$25/1000*$H$6*1.08*12)</f>
        <v>174.1824</v>
      </c>
      <c r="L107" s="2">
        <v>0</v>
      </c>
      <c r="M107" s="2">
        <f t="shared" si="10"/>
        <v>0</v>
      </c>
      <c r="N107" s="2">
        <f t="shared" si="10"/>
        <v>0</v>
      </c>
      <c r="O107" s="2">
        <f t="shared" si="10"/>
        <v>0</v>
      </c>
      <c r="P107" s="2">
        <f t="shared" si="10"/>
        <v>0</v>
      </c>
    </row>
    <row r="108" spans="1:16" x14ac:dyDescent="0.2">
      <c r="A108" s="2">
        <v>85000</v>
      </c>
      <c r="B108" s="16">
        <f t="shared" si="8"/>
        <v>0.1047283199764706</v>
      </c>
      <c r="C108" s="2">
        <f t="shared" si="9"/>
        <v>8901.9071980000008</v>
      </c>
      <c r="D108" s="2">
        <f>IF((A108+K108)&lt;'[1]Global Assumptions'!$F$7,((A108+K108)-'[1]Global Assumptions'!$F$9)*'[1]Global Assumptions'!$F$10,(('[1]Global Assumptions'!$F$7-'[1]Global Assumptions'!$F$9)*'[1]Global Assumptions'!$F$10)+IF((A108+K108)&lt;'[1]Global Assumptions'!$F$8,((A108+K108)-'[1]Global Assumptions'!$F$7)*'[1]Global Assumptions'!$F$11,('[1]Global Assumptions'!$F$8-'[1]Global Assumptions'!$F$7)*'[1]Global Assumptions'!$F$11))</f>
        <v>3358</v>
      </c>
      <c r="E108" s="2">
        <f>IF(A108&lt;'[1]Global Assumptions'!$F$12,A108*'[1]Global Assumptions'!$F$13*$H$3,'[1]Global Assumptions'!$F$12*'[1]Global Assumptions'!$F$13*$H$3)</f>
        <v>1267.8119999999999</v>
      </c>
      <c r="F108" s="2">
        <f>(A108+K108)*'[1]Global Assumptions'!$F$14</f>
        <v>1661.1088415999998</v>
      </c>
      <c r="G108" s="2">
        <f>IF(A108&lt;'[1]Global Assumptions'!$F$16,A108*'[1]Global Assumptions'!$F$15,'[1]Global Assumptions'!$F$16*'[1]Global Assumptions'!$F$15)</f>
        <v>306</v>
      </c>
      <c r="H108" s="2">
        <f>IF(A108&lt;'[1]Global Assumptions'!$F$7,A108*$D$12,IF(A108&lt;$F$12,(A108-'[1]Global Assumptions'!$F$7)*$E$12+'[1]Global Assumptions'!$F$7*$D$12,($F$12-'[1]Global Assumptions'!$F$7)*$E$12+'[1]Global Assumptions'!$F$7*$D$12))*$G$12</f>
        <v>0</v>
      </c>
      <c r="I108" s="2">
        <f>+'[1]Global Assumptions'!$F$21*$H$4+'[1]Global Assumptions'!$F$22*$H$5</f>
        <v>2123.9175564000002</v>
      </c>
      <c r="J108" s="2">
        <v>0</v>
      </c>
      <c r="K108" s="2">
        <f>IF(A108&lt;$H$7,A108*'[1]Global Assumptions'!$F$25/1000*$H$6*1.08*12,$H$7*'[1]Global Assumptions'!$F$25/1000*$H$6*1.08*12)</f>
        <v>185.06880000000001</v>
      </c>
      <c r="L108" s="2">
        <v>0</v>
      </c>
      <c r="M108" s="2">
        <f t="shared" si="10"/>
        <v>0</v>
      </c>
      <c r="N108" s="2">
        <f t="shared" si="10"/>
        <v>0</v>
      </c>
      <c r="O108" s="2">
        <f t="shared" si="10"/>
        <v>0</v>
      </c>
      <c r="P108" s="2">
        <f t="shared" si="10"/>
        <v>0</v>
      </c>
    </row>
    <row r="109" spans="1:16" x14ac:dyDescent="0.2">
      <c r="A109" s="2">
        <v>90000</v>
      </c>
      <c r="B109" s="16">
        <f t="shared" si="8"/>
        <v>0.10031673203111111</v>
      </c>
      <c r="C109" s="2">
        <f t="shared" si="9"/>
        <v>9028.5058828000001</v>
      </c>
      <c r="D109" s="2">
        <f>IF((A109+K109)&lt;'[1]Global Assumptions'!$F$7,((A109+K109)-'[1]Global Assumptions'!$F$9)*'[1]Global Assumptions'!$F$10,(('[1]Global Assumptions'!$F$7-'[1]Global Assumptions'!$F$9)*'[1]Global Assumptions'!$F$10)+IF((A109+K109)&lt;'[1]Global Assumptions'!$F$8,((A109+K109)-'[1]Global Assumptions'!$F$7)*'[1]Global Assumptions'!$F$11,('[1]Global Assumptions'!$F$8-'[1]Global Assumptions'!$F$7)*'[1]Global Assumptions'!$F$11))</f>
        <v>3358</v>
      </c>
      <c r="E109" s="2">
        <f>IF(A109&lt;'[1]Global Assumptions'!$F$12,A109*'[1]Global Assumptions'!$F$13*$H$3,'[1]Global Assumptions'!$F$12*'[1]Global Assumptions'!$F$13*$H$3)</f>
        <v>1267.8119999999999</v>
      </c>
      <c r="F109" s="2">
        <f>(A109+K109)*'[1]Global Assumptions'!$F$14</f>
        <v>1758.8211263999999</v>
      </c>
      <c r="G109" s="2">
        <f>IF(A109&lt;'[1]Global Assumptions'!$F$16,A109*'[1]Global Assumptions'!$F$15,'[1]Global Assumptions'!$F$16*'[1]Global Assumptions'!$F$15)</f>
        <v>324</v>
      </c>
      <c r="H109" s="2">
        <f>IF(A109&lt;'[1]Global Assumptions'!$F$7,A109*$D$12,IF(A109&lt;$F$12,(A109-'[1]Global Assumptions'!$F$7)*$E$12+'[1]Global Assumptions'!$F$7*$D$12,($F$12-'[1]Global Assumptions'!$F$7)*$E$12+'[1]Global Assumptions'!$F$7*$D$12))*$G$12</f>
        <v>0</v>
      </c>
      <c r="I109" s="2">
        <f>+'[1]Global Assumptions'!$F$21*$H$4+'[1]Global Assumptions'!$F$22*$H$5</f>
        <v>2123.9175564000002</v>
      </c>
      <c r="J109" s="2">
        <v>0</v>
      </c>
      <c r="K109" s="2">
        <f>IF(A109&lt;$H$7,A109*'[1]Global Assumptions'!$F$25/1000*$H$6*1.08*12,$H$7*'[1]Global Assumptions'!$F$25/1000*$H$6*1.08*12)</f>
        <v>195.95520000000005</v>
      </c>
      <c r="L109" s="2">
        <v>0</v>
      </c>
      <c r="M109" s="2">
        <f t="shared" si="10"/>
        <v>0</v>
      </c>
      <c r="N109" s="2">
        <f t="shared" si="10"/>
        <v>0</v>
      </c>
      <c r="O109" s="2">
        <f t="shared" si="10"/>
        <v>0</v>
      </c>
      <c r="P109" s="2">
        <f t="shared" si="10"/>
        <v>0</v>
      </c>
    </row>
    <row r="110" spans="1:16" x14ac:dyDescent="0.2">
      <c r="A110" s="2">
        <v>95000</v>
      </c>
      <c r="B110" s="16">
        <f t="shared" si="8"/>
        <v>9.6369521764210514E-2</v>
      </c>
      <c r="C110" s="2">
        <f t="shared" si="9"/>
        <v>9155.1045675999994</v>
      </c>
      <c r="D110" s="2">
        <f>IF((A110+K110)&lt;'[1]Global Assumptions'!$F$7,((A110+K110)-'[1]Global Assumptions'!$F$9)*'[1]Global Assumptions'!$F$10,(('[1]Global Assumptions'!$F$7-'[1]Global Assumptions'!$F$9)*'[1]Global Assumptions'!$F$10)+IF((A110+K110)&lt;'[1]Global Assumptions'!$F$8,((A110+K110)-'[1]Global Assumptions'!$F$7)*'[1]Global Assumptions'!$F$11,('[1]Global Assumptions'!$F$8-'[1]Global Assumptions'!$F$7)*'[1]Global Assumptions'!$F$11))</f>
        <v>3358</v>
      </c>
      <c r="E110" s="2">
        <f>IF(A110&lt;'[1]Global Assumptions'!$F$12,A110*'[1]Global Assumptions'!$F$13*$H$3,'[1]Global Assumptions'!$F$12*'[1]Global Assumptions'!$F$13*$H$3)</f>
        <v>1267.8119999999999</v>
      </c>
      <c r="F110" s="2">
        <f>(A110+K110)*'[1]Global Assumptions'!$F$14</f>
        <v>1856.5334112</v>
      </c>
      <c r="G110" s="2">
        <f>IF(A110&lt;'[1]Global Assumptions'!$F$16,A110*'[1]Global Assumptions'!$F$15,'[1]Global Assumptions'!$F$16*'[1]Global Assumptions'!$F$15)</f>
        <v>342</v>
      </c>
      <c r="H110" s="2">
        <f>IF(A110&lt;'[1]Global Assumptions'!$F$7,A110*$D$12,IF(A110&lt;$F$12,(A110-'[1]Global Assumptions'!$F$7)*$E$12+'[1]Global Assumptions'!$F$7*$D$12,($F$12-'[1]Global Assumptions'!$F$7)*$E$12+'[1]Global Assumptions'!$F$7*$D$12))*$G$12</f>
        <v>0</v>
      </c>
      <c r="I110" s="2">
        <f>+'[1]Global Assumptions'!$F$21*$H$4+'[1]Global Assumptions'!$F$22*$H$5</f>
        <v>2123.9175564000002</v>
      </c>
      <c r="J110" s="2">
        <v>0</v>
      </c>
      <c r="K110" s="2">
        <f>IF(A110&lt;$H$7,A110*'[1]Global Assumptions'!$F$25/1000*$H$6*1.08*12,$H$7*'[1]Global Assumptions'!$F$25/1000*$H$6*1.08*12)</f>
        <v>206.84159999999997</v>
      </c>
      <c r="L110" s="2">
        <v>0</v>
      </c>
      <c r="M110" s="2">
        <f t="shared" si="10"/>
        <v>0</v>
      </c>
      <c r="N110" s="2">
        <f t="shared" si="10"/>
        <v>0</v>
      </c>
      <c r="O110" s="2">
        <f t="shared" si="10"/>
        <v>0</v>
      </c>
      <c r="P110" s="2">
        <f t="shared" si="10"/>
        <v>0</v>
      </c>
    </row>
    <row r="111" spans="1:16" x14ac:dyDescent="0.2">
      <c r="A111" s="2">
        <v>100000</v>
      </c>
      <c r="B111" s="16">
        <f t="shared" si="8"/>
        <v>9.2727032523999983E-2</v>
      </c>
      <c r="C111" s="2">
        <f t="shared" si="9"/>
        <v>9272.7032523999987</v>
      </c>
      <c r="D111" s="2">
        <f>IF((A111+K111)&lt;'[1]Global Assumptions'!$F$7,((A111+K111)-'[1]Global Assumptions'!$F$9)*'[1]Global Assumptions'!$F$10,(('[1]Global Assumptions'!$F$7-'[1]Global Assumptions'!$F$9)*'[1]Global Assumptions'!$F$10)+IF((A111+K111)&lt;'[1]Global Assumptions'!$F$8,((A111+K111)-'[1]Global Assumptions'!$F$7)*'[1]Global Assumptions'!$F$11,('[1]Global Assumptions'!$F$8-'[1]Global Assumptions'!$F$7)*'[1]Global Assumptions'!$F$11))</f>
        <v>3358</v>
      </c>
      <c r="E111" s="2">
        <f>IF(A111&lt;'[1]Global Assumptions'!$F$12,A111*'[1]Global Assumptions'!$F$13*$H$3,'[1]Global Assumptions'!$F$12*'[1]Global Assumptions'!$F$13*$H$3)</f>
        <v>1267.8119999999999</v>
      </c>
      <c r="F111" s="2">
        <f>(A111+K111)*'[1]Global Assumptions'!$F$14</f>
        <v>1954.245696</v>
      </c>
      <c r="G111" s="2">
        <f>IF(A111&lt;'[1]Global Assumptions'!$F$16,A111*'[1]Global Assumptions'!$F$15,'[1]Global Assumptions'!$F$16*'[1]Global Assumptions'!$F$15)</f>
        <v>351</v>
      </c>
      <c r="H111" s="2">
        <f>IF(A111&lt;'[1]Global Assumptions'!$F$7,A111*$D$12,IF(A111&lt;$F$12,(A111-'[1]Global Assumptions'!$F$7)*$E$12+'[1]Global Assumptions'!$F$7*$D$12,($F$12-'[1]Global Assumptions'!$F$7)*$E$12+'[1]Global Assumptions'!$F$7*$D$12))*$G$12</f>
        <v>0</v>
      </c>
      <c r="I111" s="2">
        <f>+'[1]Global Assumptions'!$F$21*$H$4+'[1]Global Assumptions'!$F$22*$H$5</f>
        <v>2123.9175564000002</v>
      </c>
      <c r="J111" s="2">
        <v>0</v>
      </c>
      <c r="K111" s="2">
        <f>IF(A111&lt;$H$7,A111*'[1]Global Assumptions'!$F$25/1000*$H$6*1.08*12,$H$7*'[1]Global Assumptions'!$F$25/1000*$H$6*1.08*12)</f>
        <v>217.72800000000001</v>
      </c>
      <c r="L111" s="2">
        <v>0</v>
      </c>
      <c r="M111" s="2">
        <f t="shared" si="10"/>
        <v>0</v>
      </c>
      <c r="N111" s="2">
        <f t="shared" si="10"/>
        <v>0</v>
      </c>
      <c r="O111" s="2">
        <f t="shared" si="10"/>
        <v>0</v>
      </c>
      <c r="P111" s="2">
        <f t="shared" si="10"/>
        <v>0</v>
      </c>
    </row>
    <row r="112" spans="1:16" x14ac:dyDescent="0.2">
      <c r="A112" s="2">
        <v>105000</v>
      </c>
      <c r="B112" s="16">
        <f t="shared" si="8"/>
        <v>8.9240030975238083E-2</v>
      </c>
      <c r="C112" s="2">
        <f t="shared" si="9"/>
        <v>9370.2032523999987</v>
      </c>
      <c r="D112" s="2">
        <f>IF((A112+K112)&lt;'[1]Global Assumptions'!$F$7,((A112+K112)-'[1]Global Assumptions'!$F$9)*'[1]Global Assumptions'!$F$10,(('[1]Global Assumptions'!$F$7-'[1]Global Assumptions'!$F$9)*'[1]Global Assumptions'!$F$10)+IF((A112+K112)&lt;'[1]Global Assumptions'!$F$8,((A112+K112)-'[1]Global Assumptions'!$F$7)*'[1]Global Assumptions'!$F$11,('[1]Global Assumptions'!$F$8-'[1]Global Assumptions'!$F$7)*'[1]Global Assumptions'!$F$11))</f>
        <v>3358</v>
      </c>
      <c r="E112" s="2">
        <f>IF(A112&lt;'[1]Global Assumptions'!$F$12,A112*'[1]Global Assumptions'!$F$13*$H$3,'[1]Global Assumptions'!$F$12*'[1]Global Assumptions'!$F$13*$H$3)</f>
        <v>1267.8119999999999</v>
      </c>
      <c r="F112" s="2">
        <f>(A112+K112)*'[1]Global Assumptions'!$F$14</f>
        <v>2051.745696</v>
      </c>
      <c r="G112" s="2">
        <f>IF(A112&lt;'[1]Global Assumptions'!$F$16,A112*'[1]Global Assumptions'!$F$15,'[1]Global Assumptions'!$F$16*'[1]Global Assumptions'!$F$15)</f>
        <v>351</v>
      </c>
      <c r="H112" s="2">
        <f>IF(A112&lt;'[1]Global Assumptions'!$F$7,A112*$D$12,IF(A112&lt;$F$12,(A112-'[1]Global Assumptions'!$F$7)*$E$12+'[1]Global Assumptions'!$F$7*$D$12,($F$12-'[1]Global Assumptions'!$F$7)*$E$12+'[1]Global Assumptions'!$F$7*$D$12))*$G$12</f>
        <v>0</v>
      </c>
      <c r="I112" s="2">
        <f>+'[1]Global Assumptions'!$F$21*$H$4+'[1]Global Assumptions'!$F$22*$H$5</f>
        <v>2123.9175564000002</v>
      </c>
      <c r="J112" s="2">
        <v>0</v>
      </c>
      <c r="K112" s="2">
        <f>IF(A112&lt;$H$7,A112*'[1]Global Assumptions'!$F$25/1000*$H$6*1.08*12,$H$7*'[1]Global Assumptions'!$F$25/1000*$H$6*1.08*12)</f>
        <v>217.72800000000001</v>
      </c>
      <c r="L112" s="2">
        <v>0</v>
      </c>
      <c r="M112" s="2">
        <f t="shared" si="10"/>
        <v>0</v>
      </c>
      <c r="N112" s="2">
        <f t="shared" si="10"/>
        <v>0</v>
      </c>
      <c r="O112" s="2">
        <f t="shared" si="10"/>
        <v>0</v>
      </c>
      <c r="P112" s="2">
        <f t="shared" si="10"/>
        <v>0</v>
      </c>
    </row>
    <row r="113" spans="1:16" x14ac:dyDescent="0.2">
      <c r="A113" s="2">
        <v>110000</v>
      </c>
      <c r="B113" s="16">
        <f t="shared" si="8"/>
        <v>8.6070029567272721E-2</v>
      </c>
      <c r="C113" s="2">
        <f t="shared" si="9"/>
        <v>9467.7032523999987</v>
      </c>
      <c r="D113" s="2">
        <f>IF((A113+K113)&lt;'[1]Global Assumptions'!$F$7,((A113+K113)-'[1]Global Assumptions'!$F$9)*'[1]Global Assumptions'!$F$10,(('[1]Global Assumptions'!$F$7-'[1]Global Assumptions'!$F$9)*'[1]Global Assumptions'!$F$10)+IF((A113+K113)&lt;'[1]Global Assumptions'!$F$8,((A113+K113)-'[1]Global Assumptions'!$F$7)*'[1]Global Assumptions'!$F$11,('[1]Global Assumptions'!$F$8-'[1]Global Assumptions'!$F$7)*'[1]Global Assumptions'!$F$11))</f>
        <v>3358</v>
      </c>
      <c r="E113" s="2">
        <f>IF(A113&lt;'[1]Global Assumptions'!$F$12,A113*'[1]Global Assumptions'!$F$13*$H$3,'[1]Global Assumptions'!$F$12*'[1]Global Assumptions'!$F$13*$H$3)</f>
        <v>1267.8119999999999</v>
      </c>
      <c r="F113" s="2">
        <f>(A113+K113)*'[1]Global Assumptions'!$F$14</f>
        <v>2149.245696</v>
      </c>
      <c r="G113" s="2">
        <f>IF(A113&lt;'[1]Global Assumptions'!$F$16,A113*'[1]Global Assumptions'!$F$15,'[1]Global Assumptions'!$F$16*'[1]Global Assumptions'!$F$15)</f>
        <v>351</v>
      </c>
      <c r="H113" s="2">
        <f>IF(A113&lt;'[1]Global Assumptions'!$F$7,A113*$D$12,IF(A113&lt;$F$12,(A113-'[1]Global Assumptions'!$F$7)*$E$12+'[1]Global Assumptions'!$F$7*$D$12,($F$12-'[1]Global Assumptions'!$F$7)*$E$12+'[1]Global Assumptions'!$F$7*$D$12))*$G$12</f>
        <v>0</v>
      </c>
      <c r="I113" s="2">
        <f>+'[1]Global Assumptions'!$F$21*$H$4+'[1]Global Assumptions'!$F$22*$H$5</f>
        <v>2123.9175564000002</v>
      </c>
      <c r="J113" s="2">
        <v>0</v>
      </c>
      <c r="K113" s="2">
        <f>IF(A113&lt;$H$7,A113*'[1]Global Assumptions'!$F$25/1000*$H$6*1.08*12,$H$7*'[1]Global Assumptions'!$F$25/1000*$H$6*1.08*12)</f>
        <v>217.72800000000001</v>
      </c>
      <c r="L113" s="2">
        <v>0</v>
      </c>
      <c r="M113" s="2">
        <f t="shared" si="10"/>
        <v>0</v>
      </c>
      <c r="N113" s="2">
        <f t="shared" si="10"/>
        <v>0</v>
      </c>
      <c r="O113" s="2">
        <f t="shared" si="10"/>
        <v>0</v>
      </c>
      <c r="P113" s="2">
        <f t="shared" si="10"/>
        <v>0</v>
      </c>
    </row>
    <row r="114" spans="1:16" x14ac:dyDescent="0.2">
      <c r="A114" s="2">
        <v>115000</v>
      </c>
      <c r="B114" s="16">
        <f t="shared" si="8"/>
        <v>8.3175680455652157E-2</v>
      </c>
      <c r="C114" s="2">
        <f t="shared" si="9"/>
        <v>9565.2032523999987</v>
      </c>
      <c r="D114" s="2">
        <f>IF((A114+K114)&lt;'[1]Global Assumptions'!$F$7,((A114+K114)-'[1]Global Assumptions'!$F$9)*'[1]Global Assumptions'!$F$10,(('[1]Global Assumptions'!$F$7-'[1]Global Assumptions'!$F$9)*'[1]Global Assumptions'!$F$10)+IF((A114+K114)&lt;'[1]Global Assumptions'!$F$8,((A114+K114)-'[1]Global Assumptions'!$F$7)*'[1]Global Assumptions'!$F$11,('[1]Global Assumptions'!$F$8-'[1]Global Assumptions'!$F$7)*'[1]Global Assumptions'!$F$11))</f>
        <v>3358</v>
      </c>
      <c r="E114" s="2">
        <f>IF(A114&lt;'[1]Global Assumptions'!$F$12,A114*'[1]Global Assumptions'!$F$13*$H$3,'[1]Global Assumptions'!$F$12*'[1]Global Assumptions'!$F$13*$H$3)</f>
        <v>1267.8119999999999</v>
      </c>
      <c r="F114" s="2">
        <f>(A114+K114)*'[1]Global Assumptions'!$F$14</f>
        <v>2246.745696</v>
      </c>
      <c r="G114" s="2">
        <f>IF(A114&lt;'[1]Global Assumptions'!$F$16,A114*'[1]Global Assumptions'!$F$15,'[1]Global Assumptions'!$F$16*'[1]Global Assumptions'!$F$15)</f>
        <v>351</v>
      </c>
      <c r="H114" s="2">
        <f>IF(A114&lt;'[1]Global Assumptions'!$F$7,A114*$D$12,IF(A114&lt;$F$12,(A114-'[1]Global Assumptions'!$F$7)*$E$12+'[1]Global Assumptions'!$F$7*$D$12,($F$12-'[1]Global Assumptions'!$F$7)*$E$12+'[1]Global Assumptions'!$F$7*$D$12))*$G$12</f>
        <v>0</v>
      </c>
      <c r="I114" s="2">
        <f>+'[1]Global Assumptions'!$F$21*$H$4+'[1]Global Assumptions'!$F$22*$H$5</f>
        <v>2123.9175564000002</v>
      </c>
      <c r="J114" s="2">
        <v>0</v>
      </c>
      <c r="K114" s="2">
        <f>IF(A114&lt;$H$7,A114*'[1]Global Assumptions'!$F$25/1000*$H$6*1.08*12,$H$7*'[1]Global Assumptions'!$F$25/1000*$H$6*1.08*12)</f>
        <v>217.72800000000001</v>
      </c>
      <c r="L114" s="2">
        <v>0</v>
      </c>
      <c r="M114" s="2">
        <f t="shared" si="10"/>
        <v>0</v>
      </c>
      <c r="N114" s="2">
        <f t="shared" si="10"/>
        <v>0</v>
      </c>
      <c r="O114" s="2">
        <f t="shared" si="10"/>
        <v>0</v>
      </c>
      <c r="P114" s="2">
        <f t="shared" si="10"/>
        <v>0</v>
      </c>
    </row>
    <row r="115" spans="1:16" x14ac:dyDescent="0.2">
      <c r="A115" s="2">
        <v>120000</v>
      </c>
      <c r="B115" s="16">
        <f t="shared" si="8"/>
        <v>8.0522527103333325E-2</v>
      </c>
      <c r="C115" s="2">
        <f t="shared" si="9"/>
        <v>9662.7032523999987</v>
      </c>
      <c r="D115" s="2">
        <f>IF((A115+K115)&lt;'[1]Global Assumptions'!$F$7,((A115+K115)-'[1]Global Assumptions'!$F$9)*'[1]Global Assumptions'!$F$10,(('[1]Global Assumptions'!$F$7-'[1]Global Assumptions'!$F$9)*'[1]Global Assumptions'!$F$10)+IF((A115+K115)&lt;'[1]Global Assumptions'!$F$8,((A115+K115)-'[1]Global Assumptions'!$F$7)*'[1]Global Assumptions'!$F$11,('[1]Global Assumptions'!$F$8-'[1]Global Assumptions'!$F$7)*'[1]Global Assumptions'!$F$11))</f>
        <v>3358</v>
      </c>
      <c r="E115" s="2">
        <f>IF(A115&lt;'[1]Global Assumptions'!$F$12,A115*'[1]Global Assumptions'!$F$13*$H$3,'[1]Global Assumptions'!$F$12*'[1]Global Assumptions'!$F$13*$H$3)</f>
        <v>1267.8119999999999</v>
      </c>
      <c r="F115" s="2">
        <f>(A115+K115)*'[1]Global Assumptions'!$F$14</f>
        <v>2344.245696</v>
      </c>
      <c r="G115" s="2">
        <f>IF(A115&lt;'[1]Global Assumptions'!$F$16,A115*'[1]Global Assumptions'!$F$15,'[1]Global Assumptions'!$F$16*'[1]Global Assumptions'!$F$15)</f>
        <v>351</v>
      </c>
      <c r="H115" s="2">
        <f>IF(A115&lt;'[1]Global Assumptions'!$F$7,A115*$D$12,IF(A115&lt;$F$12,(A115-'[1]Global Assumptions'!$F$7)*$E$12+'[1]Global Assumptions'!$F$7*$D$12,($F$12-'[1]Global Assumptions'!$F$7)*$E$12+'[1]Global Assumptions'!$F$7*$D$12))*$G$12</f>
        <v>0</v>
      </c>
      <c r="I115" s="2">
        <f>+'[1]Global Assumptions'!$F$21*$H$4+'[1]Global Assumptions'!$F$22*$H$5</f>
        <v>2123.9175564000002</v>
      </c>
      <c r="J115" s="2">
        <v>0</v>
      </c>
      <c r="K115" s="2">
        <f>IF(A115&lt;$H$7,A115*'[1]Global Assumptions'!$F$25/1000*$H$6*1.08*12,$H$7*'[1]Global Assumptions'!$F$25/1000*$H$6*1.08*12)</f>
        <v>217.72800000000001</v>
      </c>
      <c r="L115" s="2">
        <v>0</v>
      </c>
      <c r="M115" s="2">
        <f t="shared" ref="M115:P131" si="11">+$A115*M$12</f>
        <v>0</v>
      </c>
      <c r="N115" s="2">
        <f t="shared" si="11"/>
        <v>0</v>
      </c>
      <c r="O115" s="2">
        <f t="shared" si="11"/>
        <v>0</v>
      </c>
      <c r="P115" s="2">
        <f t="shared" si="11"/>
        <v>0</v>
      </c>
    </row>
    <row r="116" spans="1:16" x14ac:dyDescent="0.2">
      <c r="A116" s="2">
        <v>125000</v>
      </c>
      <c r="B116" s="16">
        <f t="shared" si="8"/>
        <v>7.808162601919999E-2</v>
      </c>
      <c r="C116" s="2">
        <f t="shared" si="9"/>
        <v>9760.2032523999987</v>
      </c>
      <c r="D116" s="2">
        <f>IF((A116+K116)&lt;'[1]Global Assumptions'!$F$7,((A116+K116)-'[1]Global Assumptions'!$F$9)*'[1]Global Assumptions'!$F$10,(('[1]Global Assumptions'!$F$7-'[1]Global Assumptions'!$F$9)*'[1]Global Assumptions'!$F$10)+IF((A116+K116)&lt;'[1]Global Assumptions'!$F$8,((A116+K116)-'[1]Global Assumptions'!$F$7)*'[1]Global Assumptions'!$F$11,('[1]Global Assumptions'!$F$8-'[1]Global Assumptions'!$F$7)*'[1]Global Assumptions'!$F$11))</f>
        <v>3358</v>
      </c>
      <c r="E116" s="2">
        <f>IF(A116&lt;'[1]Global Assumptions'!$F$12,A116*'[1]Global Assumptions'!$F$13*$H$3,'[1]Global Assumptions'!$F$12*'[1]Global Assumptions'!$F$13*$H$3)</f>
        <v>1267.8119999999999</v>
      </c>
      <c r="F116" s="2">
        <f>(A116+K116)*'[1]Global Assumptions'!$F$14</f>
        <v>2441.745696</v>
      </c>
      <c r="G116" s="2">
        <f>IF(A116&lt;'[1]Global Assumptions'!$F$16,A116*'[1]Global Assumptions'!$F$15,'[1]Global Assumptions'!$F$16*'[1]Global Assumptions'!$F$15)</f>
        <v>351</v>
      </c>
      <c r="H116" s="2">
        <f>IF(A116&lt;'[1]Global Assumptions'!$F$7,A116*$D$12,IF(A116&lt;$F$12,(A116-'[1]Global Assumptions'!$F$7)*$E$12+'[1]Global Assumptions'!$F$7*$D$12,($F$12-'[1]Global Assumptions'!$F$7)*$E$12+'[1]Global Assumptions'!$F$7*$D$12))*$G$12</f>
        <v>0</v>
      </c>
      <c r="I116" s="2">
        <f>+'[1]Global Assumptions'!$F$21*$H$4+'[1]Global Assumptions'!$F$22*$H$5</f>
        <v>2123.9175564000002</v>
      </c>
      <c r="J116" s="2">
        <v>0</v>
      </c>
      <c r="K116" s="2">
        <f>IF(A116&lt;$H$7,A116*'[1]Global Assumptions'!$F$25/1000*$H$6*1.08*12,$H$7*'[1]Global Assumptions'!$F$25/1000*$H$6*1.08*12)</f>
        <v>217.72800000000001</v>
      </c>
      <c r="L116" s="2">
        <v>0</v>
      </c>
      <c r="M116" s="2">
        <f t="shared" si="11"/>
        <v>0</v>
      </c>
      <c r="N116" s="2">
        <f t="shared" si="11"/>
        <v>0</v>
      </c>
      <c r="O116" s="2">
        <f t="shared" si="11"/>
        <v>0</v>
      </c>
      <c r="P116" s="2">
        <f t="shared" si="11"/>
        <v>0</v>
      </c>
    </row>
    <row r="117" spans="1:16" x14ac:dyDescent="0.2">
      <c r="A117" s="2">
        <v>130000</v>
      </c>
      <c r="B117" s="16">
        <f t="shared" si="8"/>
        <v>7.5828486556923064E-2</v>
      </c>
      <c r="C117" s="2">
        <f t="shared" si="9"/>
        <v>9857.7032523999987</v>
      </c>
      <c r="D117" s="2">
        <f>IF((A117+K117)&lt;'[1]Global Assumptions'!$F$7,((A117+K117)-'[1]Global Assumptions'!$F$9)*'[1]Global Assumptions'!$F$10,(('[1]Global Assumptions'!$F$7-'[1]Global Assumptions'!$F$9)*'[1]Global Assumptions'!$F$10)+IF((A117+K117)&lt;'[1]Global Assumptions'!$F$8,((A117+K117)-'[1]Global Assumptions'!$F$7)*'[1]Global Assumptions'!$F$11,('[1]Global Assumptions'!$F$8-'[1]Global Assumptions'!$F$7)*'[1]Global Assumptions'!$F$11))</f>
        <v>3358</v>
      </c>
      <c r="E117" s="2">
        <f>IF(A117&lt;'[1]Global Assumptions'!$F$12,A117*'[1]Global Assumptions'!$F$13*$H$3,'[1]Global Assumptions'!$F$12*'[1]Global Assumptions'!$F$13*$H$3)</f>
        <v>1267.8119999999999</v>
      </c>
      <c r="F117" s="2">
        <f>(A117+K117)*'[1]Global Assumptions'!$F$14</f>
        <v>2539.245696</v>
      </c>
      <c r="G117" s="2">
        <f>IF(A117&lt;'[1]Global Assumptions'!$F$16,A117*'[1]Global Assumptions'!$F$15,'[1]Global Assumptions'!$F$16*'[1]Global Assumptions'!$F$15)</f>
        <v>351</v>
      </c>
      <c r="H117" s="2">
        <f>IF(A117&lt;'[1]Global Assumptions'!$F$7,A117*$D$12,IF(A117&lt;$F$12,(A117-'[1]Global Assumptions'!$F$7)*$E$12+'[1]Global Assumptions'!$F$7*$D$12,($F$12-'[1]Global Assumptions'!$F$7)*$E$12+'[1]Global Assumptions'!$F$7*$D$12))*$G$12</f>
        <v>0</v>
      </c>
      <c r="I117" s="2">
        <f>+'[1]Global Assumptions'!$F$21*$H$4+'[1]Global Assumptions'!$F$22*$H$5</f>
        <v>2123.9175564000002</v>
      </c>
      <c r="J117" s="2">
        <v>0</v>
      </c>
      <c r="K117" s="2">
        <f>IF(A117&lt;$H$7,A117*'[1]Global Assumptions'!$F$25/1000*$H$6*1.08*12,$H$7*'[1]Global Assumptions'!$F$25/1000*$H$6*1.08*12)</f>
        <v>217.72800000000001</v>
      </c>
      <c r="L117" s="2">
        <v>0</v>
      </c>
      <c r="M117" s="2">
        <f t="shared" si="11"/>
        <v>0</v>
      </c>
      <c r="N117" s="2">
        <f t="shared" si="11"/>
        <v>0</v>
      </c>
      <c r="O117" s="2">
        <f t="shared" si="11"/>
        <v>0</v>
      </c>
      <c r="P117" s="2">
        <f t="shared" si="11"/>
        <v>0</v>
      </c>
    </row>
    <row r="118" spans="1:16" x14ac:dyDescent="0.2">
      <c r="A118" s="2">
        <v>135000</v>
      </c>
      <c r="B118" s="16">
        <f t="shared" si="8"/>
        <v>7.374224631407407E-2</v>
      </c>
      <c r="C118" s="2">
        <f t="shared" si="9"/>
        <v>9955.2032523999987</v>
      </c>
      <c r="D118" s="2">
        <f>IF((A118+K118)&lt;'[1]Global Assumptions'!$F$7,((A118+K118)-'[1]Global Assumptions'!$F$9)*'[1]Global Assumptions'!$F$10,(('[1]Global Assumptions'!$F$7-'[1]Global Assumptions'!$F$9)*'[1]Global Assumptions'!$F$10)+IF((A118+K118)&lt;'[1]Global Assumptions'!$F$8,((A118+K118)-'[1]Global Assumptions'!$F$7)*'[1]Global Assumptions'!$F$11,('[1]Global Assumptions'!$F$8-'[1]Global Assumptions'!$F$7)*'[1]Global Assumptions'!$F$11))</f>
        <v>3358</v>
      </c>
      <c r="E118" s="2">
        <f>IF(A118&lt;'[1]Global Assumptions'!$F$12,A118*'[1]Global Assumptions'!$F$13*$H$3,'[1]Global Assumptions'!$F$12*'[1]Global Assumptions'!$F$13*$H$3)</f>
        <v>1267.8119999999999</v>
      </c>
      <c r="F118" s="2">
        <f>(A118+K118)*'[1]Global Assumptions'!$F$14</f>
        <v>2636.745696</v>
      </c>
      <c r="G118" s="2">
        <f>IF(A118&lt;'[1]Global Assumptions'!$F$16,A118*'[1]Global Assumptions'!$F$15,'[1]Global Assumptions'!$F$16*'[1]Global Assumptions'!$F$15)</f>
        <v>351</v>
      </c>
      <c r="H118" s="2">
        <f>IF(A118&lt;'[1]Global Assumptions'!$F$7,A118*$D$12,IF(A118&lt;$F$12,(A118-'[1]Global Assumptions'!$F$7)*$E$12+'[1]Global Assumptions'!$F$7*$D$12,($F$12-'[1]Global Assumptions'!$F$7)*$E$12+'[1]Global Assumptions'!$F$7*$D$12))*$G$12</f>
        <v>0</v>
      </c>
      <c r="I118" s="2">
        <f>+'[1]Global Assumptions'!$F$21*$H$4+'[1]Global Assumptions'!$F$22*$H$5</f>
        <v>2123.9175564000002</v>
      </c>
      <c r="J118" s="2">
        <v>0</v>
      </c>
      <c r="K118" s="2">
        <f>IF(A118&lt;$H$7,A118*'[1]Global Assumptions'!$F$25/1000*$H$6*1.08*12,$H$7*'[1]Global Assumptions'!$F$25/1000*$H$6*1.08*12)</f>
        <v>217.72800000000001</v>
      </c>
      <c r="L118" s="2">
        <v>0</v>
      </c>
      <c r="M118" s="2">
        <f t="shared" si="11"/>
        <v>0</v>
      </c>
      <c r="N118" s="2">
        <f t="shared" si="11"/>
        <v>0</v>
      </c>
      <c r="O118" s="2">
        <f t="shared" si="11"/>
        <v>0</v>
      </c>
      <c r="P118" s="2">
        <f t="shared" si="11"/>
        <v>0</v>
      </c>
    </row>
    <row r="119" spans="1:16" x14ac:dyDescent="0.2">
      <c r="A119" s="2">
        <v>140000</v>
      </c>
      <c r="B119" s="16">
        <f t="shared" si="8"/>
        <v>7.1805023231428566E-2</v>
      </c>
      <c r="C119" s="2">
        <f t="shared" si="9"/>
        <v>10052.703252399999</v>
      </c>
      <c r="D119" s="2">
        <f>IF((A119+K119)&lt;'[1]Global Assumptions'!$F$7,((A119+K119)-'[1]Global Assumptions'!$F$9)*'[1]Global Assumptions'!$F$10,(('[1]Global Assumptions'!$F$7-'[1]Global Assumptions'!$F$9)*'[1]Global Assumptions'!$F$10)+IF((A119+K119)&lt;'[1]Global Assumptions'!$F$8,((A119+K119)-'[1]Global Assumptions'!$F$7)*'[1]Global Assumptions'!$F$11,('[1]Global Assumptions'!$F$8-'[1]Global Assumptions'!$F$7)*'[1]Global Assumptions'!$F$11))</f>
        <v>3358</v>
      </c>
      <c r="E119" s="2">
        <f>IF(A119&lt;'[1]Global Assumptions'!$F$12,A119*'[1]Global Assumptions'!$F$13*$H$3,'[1]Global Assumptions'!$F$12*'[1]Global Assumptions'!$F$13*$H$3)</f>
        <v>1267.8119999999999</v>
      </c>
      <c r="F119" s="2">
        <f>(A119+K119)*'[1]Global Assumptions'!$F$14</f>
        <v>2734.245696</v>
      </c>
      <c r="G119" s="2">
        <f>IF(A119&lt;'[1]Global Assumptions'!$F$16,A119*'[1]Global Assumptions'!$F$15,'[1]Global Assumptions'!$F$16*'[1]Global Assumptions'!$F$15)</f>
        <v>351</v>
      </c>
      <c r="H119" s="2">
        <f>IF(A119&lt;'[1]Global Assumptions'!$F$7,A119*$D$12,IF(A119&lt;$F$12,(A119-'[1]Global Assumptions'!$F$7)*$E$12+'[1]Global Assumptions'!$F$7*$D$12,($F$12-'[1]Global Assumptions'!$F$7)*$E$12+'[1]Global Assumptions'!$F$7*$D$12))*$G$12</f>
        <v>0</v>
      </c>
      <c r="I119" s="2">
        <f>+'[1]Global Assumptions'!$F$21*$H$4+'[1]Global Assumptions'!$F$22*$H$5</f>
        <v>2123.9175564000002</v>
      </c>
      <c r="J119" s="2">
        <v>0</v>
      </c>
      <c r="K119" s="2">
        <f>IF(A119&lt;$H$7,A119*'[1]Global Assumptions'!$F$25/1000*$H$6*1.08*12,$H$7*'[1]Global Assumptions'!$F$25/1000*$H$6*1.08*12)</f>
        <v>217.72800000000001</v>
      </c>
      <c r="L119" s="2">
        <v>0</v>
      </c>
      <c r="M119" s="2">
        <f t="shared" si="11"/>
        <v>0</v>
      </c>
      <c r="N119" s="2">
        <f t="shared" si="11"/>
        <v>0</v>
      </c>
      <c r="O119" s="2">
        <f t="shared" si="11"/>
        <v>0</v>
      </c>
      <c r="P119" s="2">
        <f t="shared" si="11"/>
        <v>0</v>
      </c>
    </row>
    <row r="120" spans="1:16" x14ac:dyDescent="0.2">
      <c r="A120" s="2">
        <v>145000</v>
      </c>
      <c r="B120" s="16">
        <f t="shared" si="8"/>
        <v>7.0001401740689653E-2</v>
      </c>
      <c r="C120" s="2">
        <f t="shared" si="9"/>
        <v>10150.203252399999</v>
      </c>
      <c r="D120" s="2">
        <f>IF((A120+K120)&lt;'[1]Global Assumptions'!$F$7,((A120+K120)-'[1]Global Assumptions'!$F$9)*'[1]Global Assumptions'!$F$10,(('[1]Global Assumptions'!$F$7-'[1]Global Assumptions'!$F$9)*'[1]Global Assumptions'!$F$10)+IF((A120+K120)&lt;'[1]Global Assumptions'!$F$8,((A120+K120)-'[1]Global Assumptions'!$F$7)*'[1]Global Assumptions'!$F$11,('[1]Global Assumptions'!$F$8-'[1]Global Assumptions'!$F$7)*'[1]Global Assumptions'!$F$11))</f>
        <v>3358</v>
      </c>
      <c r="E120" s="2">
        <f>IF(A120&lt;'[1]Global Assumptions'!$F$12,A120*'[1]Global Assumptions'!$F$13*$H$3,'[1]Global Assumptions'!$F$12*'[1]Global Assumptions'!$F$13*$H$3)</f>
        <v>1267.8119999999999</v>
      </c>
      <c r="F120" s="2">
        <f>(A120+K120)*'[1]Global Assumptions'!$F$14</f>
        <v>2831.745696</v>
      </c>
      <c r="G120" s="2">
        <f>IF(A120&lt;'[1]Global Assumptions'!$F$16,A120*'[1]Global Assumptions'!$F$15,'[1]Global Assumptions'!$F$16*'[1]Global Assumptions'!$F$15)</f>
        <v>351</v>
      </c>
      <c r="H120" s="2">
        <f>IF(A120&lt;'[1]Global Assumptions'!$F$7,A120*$D$12,IF(A120&lt;$F$12,(A120-'[1]Global Assumptions'!$F$7)*$E$12+'[1]Global Assumptions'!$F$7*$D$12,($F$12-'[1]Global Assumptions'!$F$7)*$E$12+'[1]Global Assumptions'!$F$7*$D$12))*$G$12</f>
        <v>0</v>
      </c>
      <c r="I120" s="2">
        <f>+'[1]Global Assumptions'!$F$21*$H$4+'[1]Global Assumptions'!$F$22*$H$5</f>
        <v>2123.9175564000002</v>
      </c>
      <c r="J120" s="2">
        <v>0</v>
      </c>
      <c r="K120" s="2">
        <f>IF(A120&lt;$H$7,A120*'[1]Global Assumptions'!$F$25/1000*$H$6*1.08*12,$H$7*'[1]Global Assumptions'!$F$25/1000*$H$6*1.08*12)</f>
        <v>217.72800000000001</v>
      </c>
      <c r="L120" s="2">
        <v>0</v>
      </c>
      <c r="M120" s="2">
        <f t="shared" si="11"/>
        <v>0</v>
      </c>
      <c r="N120" s="2">
        <f t="shared" si="11"/>
        <v>0</v>
      </c>
      <c r="O120" s="2">
        <f t="shared" si="11"/>
        <v>0</v>
      </c>
      <c r="P120" s="2">
        <f t="shared" si="11"/>
        <v>0</v>
      </c>
    </row>
    <row r="121" spans="1:16" x14ac:dyDescent="0.2">
      <c r="A121" s="2">
        <v>150000</v>
      </c>
      <c r="B121" s="16">
        <f t="shared" si="8"/>
        <v>6.8318021682666652E-2</v>
      </c>
      <c r="C121" s="2">
        <f t="shared" si="9"/>
        <v>10247.703252399999</v>
      </c>
      <c r="D121" s="2">
        <f>IF((A121+K121)&lt;'[1]Global Assumptions'!$F$7,((A121+K121)-'[1]Global Assumptions'!$F$9)*'[1]Global Assumptions'!$F$10,(('[1]Global Assumptions'!$F$7-'[1]Global Assumptions'!$F$9)*'[1]Global Assumptions'!$F$10)+IF((A121+K121)&lt;'[1]Global Assumptions'!$F$8,((A121+K121)-'[1]Global Assumptions'!$F$7)*'[1]Global Assumptions'!$F$11,('[1]Global Assumptions'!$F$8-'[1]Global Assumptions'!$F$7)*'[1]Global Assumptions'!$F$11))</f>
        <v>3358</v>
      </c>
      <c r="E121" s="2">
        <f>IF(A121&lt;'[1]Global Assumptions'!$F$12,A121*'[1]Global Assumptions'!$F$13*$H$3,'[1]Global Assumptions'!$F$12*'[1]Global Assumptions'!$F$13*$H$3)</f>
        <v>1267.8119999999999</v>
      </c>
      <c r="F121" s="2">
        <f>(A121+K121)*'[1]Global Assumptions'!$F$14</f>
        <v>2929.245696</v>
      </c>
      <c r="G121" s="2">
        <f>IF(A121&lt;'[1]Global Assumptions'!$F$16,A121*'[1]Global Assumptions'!$F$15,'[1]Global Assumptions'!$F$16*'[1]Global Assumptions'!$F$15)</f>
        <v>351</v>
      </c>
      <c r="H121" s="2">
        <f>IF(A121&lt;'[1]Global Assumptions'!$F$7,A121*$D$12,IF(A121&lt;$F$12,(A121-'[1]Global Assumptions'!$F$7)*$E$12+'[1]Global Assumptions'!$F$7*$D$12,($F$12-'[1]Global Assumptions'!$F$7)*$E$12+'[1]Global Assumptions'!$F$7*$D$12))*$G$12</f>
        <v>0</v>
      </c>
      <c r="I121" s="2">
        <f>+'[1]Global Assumptions'!$F$21*$H$4+'[1]Global Assumptions'!$F$22*$H$5</f>
        <v>2123.9175564000002</v>
      </c>
      <c r="J121" s="2">
        <v>0</v>
      </c>
      <c r="K121" s="2">
        <f>IF(A121&lt;$H$7,A121*'[1]Global Assumptions'!$F$25/1000*$H$6*1.08*12,$H$7*'[1]Global Assumptions'!$F$25/1000*$H$6*1.08*12)</f>
        <v>217.72800000000001</v>
      </c>
      <c r="L121" s="2">
        <v>0</v>
      </c>
      <c r="M121" s="2">
        <f t="shared" si="11"/>
        <v>0</v>
      </c>
      <c r="N121" s="2">
        <f t="shared" si="11"/>
        <v>0</v>
      </c>
      <c r="O121" s="2">
        <f t="shared" si="11"/>
        <v>0</v>
      </c>
      <c r="P121" s="2">
        <f t="shared" si="11"/>
        <v>0</v>
      </c>
    </row>
    <row r="122" spans="1:16" x14ac:dyDescent="0.2">
      <c r="A122" s="2">
        <v>155000</v>
      </c>
      <c r="B122" s="16">
        <f t="shared" si="8"/>
        <v>6.6743246789677413E-2</v>
      </c>
      <c r="C122" s="2">
        <f t="shared" si="9"/>
        <v>10345.203252399999</v>
      </c>
      <c r="D122" s="2">
        <f>IF((A122+K122)&lt;'[1]Global Assumptions'!$F$7,((A122+K122)-'[1]Global Assumptions'!$F$9)*'[1]Global Assumptions'!$F$10,(('[1]Global Assumptions'!$F$7-'[1]Global Assumptions'!$F$9)*'[1]Global Assumptions'!$F$10)+IF((A122+K122)&lt;'[1]Global Assumptions'!$F$8,((A122+K122)-'[1]Global Assumptions'!$F$7)*'[1]Global Assumptions'!$F$11,('[1]Global Assumptions'!$F$8-'[1]Global Assumptions'!$F$7)*'[1]Global Assumptions'!$F$11))</f>
        <v>3358</v>
      </c>
      <c r="E122" s="2">
        <f>IF(A122&lt;'[1]Global Assumptions'!$F$12,A122*'[1]Global Assumptions'!$F$13*$H$3,'[1]Global Assumptions'!$F$12*'[1]Global Assumptions'!$F$13*$H$3)</f>
        <v>1267.8119999999999</v>
      </c>
      <c r="F122" s="2">
        <f>(A122+K122)*'[1]Global Assumptions'!$F$14</f>
        <v>3026.745696</v>
      </c>
      <c r="G122" s="2">
        <f>IF(A122&lt;'[1]Global Assumptions'!$F$16,A122*'[1]Global Assumptions'!$F$15,'[1]Global Assumptions'!$F$16*'[1]Global Assumptions'!$F$15)</f>
        <v>351</v>
      </c>
      <c r="H122" s="2">
        <f>IF(A122&lt;'[1]Global Assumptions'!$F$7,A122*$D$12,IF(A122&lt;$F$12,(A122-'[1]Global Assumptions'!$F$7)*$E$12+'[1]Global Assumptions'!$F$7*$D$12,($F$12-'[1]Global Assumptions'!$F$7)*$E$12+'[1]Global Assumptions'!$F$7*$D$12))*$G$12</f>
        <v>0</v>
      </c>
      <c r="I122" s="2">
        <f>+'[1]Global Assumptions'!$F$21*$H$4+'[1]Global Assumptions'!$F$22*$H$5</f>
        <v>2123.9175564000002</v>
      </c>
      <c r="J122" s="2">
        <v>0</v>
      </c>
      <c r="K122" s="2">
        <f>IF(A122&lt;$H$7,A122*'[1]Global Assumptions'!$F$25/1000*$H$6*1.08*12,$H$7*'[1]Global Assumptions'!$F$25/1000*$H$6*1.08*12)</f>
        <v>217.72800000000001</v>
      </c>
      <c r="L122" s="2">
        <v>0</v>
      </c>
      <c r="M122" s="2">
        <f t="shared" si="11"/>
        <v>0</v>
      </c>
      <c r="N122" s="2">
        <f t="shared" si="11"/>
        <v>0</v>
      </c>
      <c r="O122" s="2">
        <f t="shared" si="11"/>
        <v>0</v>
      </c>
      <c r="P122" s="2">
        <f t="shared" si="11"/>
        <v>0</v>
      </c>
    </row>
    <row r="123" spans="1:16" x14ac:dyDescent="0.2">
      <c r="A123" s="2">
        <v>160000</v>
      </c>
      <c r="B123" s="16">
        <f t="shared" si="8"/>
        <v>6.5266895327499991E-2</v>
      </c>
      <c r="C123" s="2">
        <f t="shared" si="9"/>
        <v>10442.703252399999</v>
      </c>
      <c r="D123" s="2">
        <f>IF((A123+K123)&lt;'[1]Global Assumptions'!$F$7,((A123+K123)-'[1]Global Assumptions'!$F$9)*'[1]Global Assumptions'!$F$10,(('[1]Global Assumptions'!$F$7-'[1]Global Assumptions'!$F$9)*'[1]Global Assumptions'!$F$10)+IF((A123+K123)&lt;'[1]Global Assumptions'!$F$8,((A123+K123)-'[1]Global Assumptions'!$F$7)*'[1]Global Assumptions'!$F$11,('[1]Global Assumptions'!$F$8-'[1]Global Assumptions'!$F$7)*'[1]Global Assumptions'!$F$11))</f>
        <v>3358</v>
      </c>
      <c r="E123" s="2">
        <f>IF(A123&lt;'[1]Global Assumptions'!$F$12,A123*'[1]Global Assumptions'!$F$13*$H$3,'[1]Global Assumptions'!$F$12*'[1]Global Assumptions'!$F$13*$H$3)</f>
        <v>1267.8119999999999</v>
      </c>
      <c r="F123" s="2">
        <f>(A123+K123)*'[1]Global Assumptions'!$F$14</f>
        <v>3124.245696</v>
      </c>
      <c r="G123" s="2">
        <f>IF(A123&lt;'[1]Global Assumptions'!$F$16,A123*'[1]Global Assumptions'!$F$15,'[1]Global Assumptions'!$F$16*'[1]Global Assumptions'!$F$15)</f>
        <v>351</v>
      </c>
      <c r="H123" s="2">
        <f>IF(A123&lt;'[1]Global Assumptions'!$F$7,A123*$D$12,IF(A123&lt;$F$12,(A123-'[1]Global Assumptions'!$F$7)*$E$12+'[1]Global Assumptions'!$F$7*$D$12,($F$12-'[1]Global Assumptions'!$F$7)*$E$12+'[1]Global Assumptions'!$F$7*$D$12))*$G$12</f>
        <v>0</v>
      </c>
      <c r="I123" s="2">
        <f>+'[1]Global Assumptions'!$F$21*$H$4+'[1]Global Assumptions'!$F$22*$H$5</f>
        <v>2123.9175564000002</v>
      </c>
      <c r="J123" s="2">
        <v>0</v>
      </c>
      <c r="K123" s="2">
        <f>IF(A123&lt;$H$7,A123*'[1]Global Assumptions'!$F$25/1000*$H$6*1.08*12,$H$7*'[1]Global Assumptions'!$F$25/1000*$H$6*1.08*12)</f>
        <v>217.72800000000001</v>
      </c>
      <c r="L123" s="2">
        <v>0</v>
      </c>
      <c r="M123" s="2">
        <f t="shared" si="11"/>
        <v>0</v>
      </c>
      <c r="N123" s="2">
        <f t="shared" si="11"/>
        <v>0</v>
      </c>
      <c r="O123" s="2">
        <f t="shared" si="11"/>
        <v>0</v>
      </c>
      <c r="P123" s="2">
        <f t="shared" si="11"/>
        <v>0</v>
      </c>
    </row>
    <row r="124" spans="1:16" x14ac:dyDescent="0.2">
      <c r="A124" s="2">
        <v>165000</v>
      </c>
      <c r="B124" s="16">
        <f t="shared" si="8"/>
        <v>6.3880019711515149E-2</v>
      </c>
      <c r="C124" s="2">
        <f t="shared" si="9"/>
        <v>10540.203252399999</v>
      </c>
      <c r="D124" s="2">
        <f>IF((A124+K124)&lt;'[1]Global Assumptions'!$F$7,((A124+K124)-'[1]Global Assumptions'!$F$9)*'[1]Global Assumptions'!$F$10,(('[1]Global Assumptions'!$F$7-'[1]Global Assumptions'!$F$9)*'[1]Global Assumptions'!$F$10)+IF((A124+K124)&lt;'[1]Global Assumptions'!$F$8,((A124+K124)-'[1]Global Assumptions'!$F$7)*'[1]Global Assumptions'!$F$11,('[1]Global Assumptions'!$F$8-'[1]Global Assumptions'!$F$7)*'[1]Global Assumptions'!$F$11))</f>
        <v>3358</v>
      </c>
      <c r="E124" s="2">
        <f>IF(A124&lt;'[1]Global Assumptions'!$F$12,A124*'[1]Global Assumptions'!$F$13*$H$3,'[1]Global Assumptions'!$F$12*'[1]Global Assumptions'!$F$13*$H$3)</f>
        <v>1267.8119999999999</v>
      </c>
      <c r="F124" s="2">
        <f>(A124+K124)*'[1]Global Assumptions'!$F$14</f>
        <v>3221.745696</v>
      </c>
      <c r="G124" s="2">
        <f>IF(A124&lt;'[1]Global Assumptions'!$F$16,A124*'[1]Global Assumptions'!$F$15,'[1]Global Assumptions'!$F$16*'[1]Global Assumptions'!$F$15)</f>
        <v>351</v>
      </c>
      <c r="H124" s="2">
        <f>IF(A124&lt;'[1]Global Assumptions'!$F$7,A124*$D$12,IF(A124&lt;$F$12,(A124-'[1]Global Assumptions'!$F$7)*$E$12+'[1]Global Assumptions'!$F$7*$D$12,($F$12-'[1]Global Assumptions'!$F$7)*$E$12+'[1]Global Assumptions'!$F$7*$D$12))*$G$12</f>
        <v>0</v>
      </c>
      <c r="I124" s="2">
        <f>+'[1]Global Assumptions'!$F$21*$H$4+'[1]Global Assumptions'!$F$22*$H$5</f>
        <v>2123.9175564000002</v>
      </c>
      <c r="J124" s="2">
        <v>0</v>
      </c>
      <c r="K124" s="2">
        <f>IF(A124&lt;$H$7,A124*'[1]Global Assumptions'!$F$25/1000*$H$6*1.08*12,$H$7*'[1]Global Assumptions'!$F$25/1000*$H$6*1.08*12)</f>
        <v>217.72800000000001</v>
      </c>
      <c r="L124" s="2">
        <v>0</v>
      </c>
      <c r="M124" s="2">
        <f t="shared" si="11"/>
        <v>0</v>
      </c>
      <c r="N124" s="2">
        <f t="shared" si="11"/>
        <v>0</v>
      </c>
      <c r="O124" s="2">
        <f t="shared" si="11"/>
        <v>0</v>
      </c>
      <c r="P124" s="2">
        <f t="shared" si="11"/>
        <v>0</v>
      </c>
    </row>
    <row r="125" spans="1:16" x14ac:dyDescent="0.2">
      <c r="A125" s="2">
        <v>170000</v>
      </c>
      <c r="B125" s="16">
        <f t="shared" si="8"/>
        <v>6.2574725014117635E-2</v>
      </c>
      <c r="C125" s="2">
        <f t="shared" si="9"/>
        <v>10637.703252399999</v>
      </c>
      <c r="D125" s="2">
        <f>IF((A125+K125)&lt;'[1]Global Assumptions'!$F$7,((A125+K125)-'[1]Global Assumptions'!$F$9)*'[1]Global Assumptions'!$F$10,(('[1]Global Assumptions'!$F$7-'[1]Global Assumptions'!$F$9)*'[1]Global Assumptions'!$F$10)+IF((A125+K125)&lt;'[1]Global Assumptions'!$F$8,((A125+K125)-'[1]Global Assumptions'!$F$7)*'[1]Global Assumptions'!$F$11,('[1]Global Assumptions'!$F$8-'[1]Global Assumptions'!$F$7)*'[1]Global Assumptions'!$F$11))</f>
        <v>3358</v>
      </c>
      <c r="E125" s="2">
        <f>IF(A125&lt;'[1]Global Assumptions'!$F$12,A125*'[1]Global Assumptions'!$F$13*$H$3,'[1]Global Assumptions'!$F$12*'[1]Global Assumptions'!$F$13*$H$3)</f>
        <v>1267.8119999999999</v>
      </c>
      <c r="F125" s="2">
        <f>(A125+K125)*'[1]Global Assumptions'!$F$14</f>
        <v>3319.245696</v>
      </c>
      <c r="G125" s="2">
        <f>IF(A125&lt;'[1]Global Assumptions'!$F$16,A125*'[1]Global Assumptions'!$F$15,'[1]Global Assumptions'!$F$16*'[1]Global Assumptions'!$F$15)</f>
        <v>351</v>
      </c>
      <c r="H125" s="2">
        <f>IF(A125&lt;'[1]Global Assumptions'!$F$7,A125*$D$12,IF(A125&lt;$F$12,(A125-'[1]Global Assumptions'!$F$7)*$E$12+'[1]Global Assumptions'!$F$7*$D$12,($F$12-'[1]Global Assumptions'!$F$7)*$E$12+'[1]Global Assumptions'!$F$7*$D$12))*$G$12</f>
        <v>0</v>
      </c>
      <c r="I125" s="2">
        <f>+'[1]Global Assumptions'!$F$21*$H$4+'[1]Global Assumptions'!$F$22*$H$5</f>
        <v>2123.9175564000002</v>
      </c>
      <c r="J125" s="2">
        <v>0</v>
      </c>
      <c r="K125" s="2">
        <f>IF(A125&lt;$H$7,A125*'[1]Global Assumptions'!$F$25/1000*$H$6*1.08*12,$H$7*'[1]Global Assumptions'!$F$25/1000*$H$6*1.08*12)</f>
        <v>217.72800000000001</v>
      </c>
      <c r="L125" s="2">
        <v>0</v>
      </c>
      <c r="M125" s="2">
        <f t="shared" si="11"/>
        <v>0</v>
      </c>
      <c r="N125" s="2">
        <f t="shared" si="11"/>
        <v>0</v>
      </c>
      <c r="O125" s="2">
        <f t="shared" si="11"/>
        <v>0</v>
      </c>
      <c r="P125" s="2">
        <f t="shared" si="11"/>
        <v>0</v>
      </c>
    </row>
    <row r="126" spans="1:16" x14ac:dyDescent="0.2">
      <c r="A126" s="2">
        <v>175000</v>
      </c>
      <c r="B126" s="16">
        <f t="shared" si="8"/>
        <v>6.1344018585142851E-2</v>
      </c>
      <c r="C126" s="2">
        <f t="shared" si="9"/>
        <v>10735.203252399999</v>
      </c>
      <c r="D126" s="2">
        <f>IF((A126+K126)&lt;'[1]Global Assumptions'!$F$7,((A126+K126)-'[1]Global Assumptions'!$F$9)*'[1]Global Assumptions'!$F$10,(('[1]Global Assumptions'!$F$7-'[1]Global Assumptions'!$F$9)*'[1]Global Assumptions'!$F$10)+IF((A126+K126)&lt;'[1]Global Assumptions'!$F$8,((A126+K126)-'[1]Global Assumptions'!$F$7)*'[1]Global Assumptions'!$F$11,('[1]Global Assumptions'!$F$8-'[1]Global Assumptions'!$F$7)*'[1]Global Assumptions'!$F$11))</f>
        <v>3358</v>
      </c>
      <c r="E126" s="2">
        <f>IF(A126&lt;'[1]Global Assumptions'!$F$12,A126*'[1]Global Assumptions'!$F$13*$H$3,'[1]Global Assumptions'!$F$12*'[1]Global Assumptions'!$F$13*$H$3)</f>
        <v>1267.8119999999999</v>
      </c>
      <c r="F126" s="2">
        <f>(A126+K126)*'[1]Global Assumptions'!$F$14</f>
        <v>3416.745696</v>
      </c>
      <c r="G126" s="2">
        <f>IF(A126&lt;'[1]Global Assumptions'!$F$16,A126*'[1]Global Assumptions'!$F$15,'[1]Global Assumptions'!$F$16*'[1]Global Assumptions'!$F$15)</f>
        <v>351</v>
      </c>
      <c r="H126" s="2">
        <f>IF(A126&lt;'[1]Global Assumptions'!$F$7,A126*$D$12,IF(A126&lt;$F$12,(A126-'[1]Global Assumptions'!$F$7)*$E$12+'[1]Global Assumptions'!$F$7*$D$12,($F$12-'[1]Global Assumptions'!$F$7)*$E$12+'[1]Global Assumptions'!$F$7*$D$12))*$G$12</f>
        <v>0</v>
      </c>
      <c r="I126" s="2">
        <f>+'[1]Global Assumptions'!$F$21*$H$4+'[1]Global Assumptions'!$F$22*$H$5</f>
        <v>2123.9175564000002</v>
      </c>
      <c r="J126" s="2">
        <v>0</v>
      </c>
      <c r="K126" s="2">
        <f>IF(A126&lt;$H$7,A126*'[1]Global Assumptions'!$F$25/1000*$H$6*1.08*12,$H$7*'[1]Global Assumptions'!$F$25/1000*$H$6*1.08*12)</f>
        <v>217.72800000000001</v>
      </c>
      <c r="L126" s="2">
        <v>0</v>
      </c>
      <c r="M126" s="2">
        <f t="shared" si="11"/>
        <v>0</v>
      </c>
      <c r="N126" s="2">
        <f t="shared" si="11"/>
        <v>0</v>
      </c>
      <c r="O126" s="2">
        <f t="shared" si="11"/>
        <v>0</v>
      </c>
      <c r="P126" s="2">
        <f t="shared" si="11"/>
        <v>0</v>
      </c>
    </row>
    <row r="127" spans="1:16" x14ac:dyDescent="0.2">
      <c r="A127" s="2">
        <v>180000</v>
      </c>
      <c r="B127" s="16">
        <f t="shared" si="8"/>
        <v>6.0181684735555546E-2</v>
      </c>
      <c r="C127" s="2">
        <f t="shared" si="9"/>
        <v>10832.703252399999</v>
      </c>
      <c r="D127" s="2">
        <f>IF((A127+K127)&lt;'[1]Global Assumptions'!$F$7,((A127+K127)-'[1]Global Assumptions'!$F$9)*'[1]Global Assumptions'!$F$10,(('[1]Global Assumptions'!$F$7-'[1]Global Assumptions'!$F$9)*'[1]Global Assumptions'!$F$10)+IF((A127+K127)&lt;'[1]Global Assumptions'!$F$8,((A127+K127)-'[1]Global Assumptions'!$F$7)*'[1]Global Assumptions'!$F$11,('[1]Global Assumptions'!$F$8-'[1]Global Assumptions'!$F$7)*'[1]Global Assumptions'!$F$11))</f>
        <v>3358</v>
      </c>
      <c r="E127" s="2">
        <f>IF(A127&lt;'[1]Global Assumptions'!$F$12,A127*'[1]Global Assumptions'!$F$13*$H$3,'[1]Global Assumptions'!$F$12*'[1]Global Assumptions'!$F$13*$H$3)</f>
        <v>1267.8119999999999</v>
      </c>
      <c r="F127" s="2">
        <f>(A127+K127)*'[1]Global Assumptions'!$F$14</f>
        <v>3514.245696</v>
      </c>
      <c r="G127" s="2">
        <f>IF(A127&lt;'[1]Global Assumptions'!$F$16,A127*'[1]Global Assumptions'!$F$15,'[1]Global Assumptions'!$F$16*'[1]Global Assumptions'!$F$15)</f>
        <v>351</v>
      </c>
      <c r="H127" s="2">
        <f>IF(A127&lt;'[1]Global Assumptions'!$F$7,A127*$D$12,IF(A127&lt;$F$12,(A127-'[1]Global Assumptions'!$F$7)*$E$12+'[1]Global Assumptions'!$F$7*$D$12,($F$12-'[1]Global Assumptions'!$F$7)*$E$12+'[1]Global Assumptions'!$F$7*$D$12))*$G$12</f>
        <v>0</v>
      </c>
      <c r="I127" s="2">
        <f>+'[1]Global Assumptions'!$F$21*$H$4+'[1]Global Assumptions'!$F$22*$H$5</f>
        <v>2123.9175564000002</v>
      </c>
      <c r="J127" s="2">
        <v>0</v>
      </c>
      <c r="K127" s="2">
        <f>IF(A127&lt;$H$7,A127*'[1]Global Assumptions'!$F$25/1000*$H$6*1.08*12,$H$7*'[1]Global Assumptions'!$F$25/1000*$H$6*1.08*12)</f>
        <v>217.72800000000001</v>
      </c>
      <c r="L127" s="2">
        <v>0</v>
      </c>
      <c r="M127" s="2">
        <f t="shared" si="11"/>
        <v>0</v>
      </c>
      <c r="N127" s="2">
        <f t="shared" si="11"/>
        <v>0</v>
      </c>
      <c r="O127" s="2">
        <f t="shared" si="11"/>
        <v>0</v>
      </c>
      <c r="P127" s="2">
        <f t="shared" si="11"/>
        <v>0</v>
      </c>
    </row>
    <row r="128" spans="1:16" x14ac:dyDescent="0.2">
      <c r="A128" s="2">
        <v>185000</v>
      </c>
      <c r="B128" s="16">
        <f t="shared" si="8"/>
        <v>5.9082179742702697E-2</v>
      </c>
      <c r="C128" s="2">
        <f t="shared" si="9"/>
        <v>10930.203252399999</v>
      </c>
      <c r="D128" s="2">
        <f>IF((A128+K128)&lt;'[1]Global Assumptions'!$F$7,((A128+K128)-'[1]Global Assumptions'!$F$9)*'[1]Global Assumptions'!$F$10,(('[1]Global Assumptions'!$F$7-'[1]Global Assumptions'!$F$9)*'[1]Global Assumptions'!$F$10)+IF((A128+K128)&lt;'[1]Global Assumptions'!$F$8,((A128+K128)-'[1]Global Assumptions'!$F$7)*'[1]Global Assumptions'!$F$11,('[1]Global Assumptions'!$F$8-'[1]Global Assumptions'!$F$7)*'[1]Global Assumptions'!$F$11))</f>
        <v>3358</v>
      </c>
      <c r="E128" s="2">
        <f>IF(A128&lt;'[1]Global Assumptions'!$F$12,A128*'[1]Global Assumptions'!$F$13*$H$3,'[1]Global Assumptions'!$F$12*'[1]Global Assumptions'!$F$13*$H$3)</f>
        <v>1267.8119999999999</v>
      </c>
      <c r="F128" s="2">
        <f>(A128+K128)*'[1]Global Assumptions'!$F$14</f>
        <v>3611.745696</v>
      </c>
      <c r="G128" s="2">
        <f>IF(A128&lt;'[1]Global Assumptions'!$F$16,A128*'[1]Global Assumptions'!$F$15,'[1]Global Assumptions'!$F$16*'[1]Global Assumptions'!$F$15)</f>
        <v>351</v>
      </c>
      <c r="H128" s="2">
        <f>IF(A128&lt;'[1]Global Assumptions'!$F$7,A128*$D$12,IF(A128&lt;$F$12,(A128-'[1]Global Assumptions'!$F$7)*$E$12+'[1]Global Assumptions'!$F$7*$D$12,($F$12-'[1]Global Assumptions'!$F$7)*$E$12+'[1]Global Assumptions'!$F$7*$D$12))*$G$12</f>
        <v>0</v>
      </c>
      <c r="I128" s="2">
        <f>+'[1]Global Assumptions'!$F$21*$H$4+'[1]Global Assumptions'!$F$22*$H$5</f>
        <v>2123.9175564000002</v>
      </c>
      <c r="J128" s="2">
        <v>0</v>
      </c>
      <c r="K128" s="2">
        <f>IF(A128&lt;$H$7,A128*'[1]Global Assumptions'!$F$25/1000*$H$6*1.08*12,$H$7*'[1]Global Assumptions'!$F$25/1000*$H$6*1.08*12)</f>
        <v>217.72800000000001</v>
      </c>
      <c r="L128" s="2">
        <v>0</v>
      </c>
      <c r="M128" s="2">
        <f t="shared" si="11"/>
        <v>0</v>
      </c>
      <c r="N128" s="2">
        <f t="shared" si="11"/>
        <v>0</v>
      </c>
      <c r="O128" s="2">
        <f t="shared" si="11"/>
        <v>0</v>
      </c>
      <c r="P128" s="2">
        <f t="shared" si="11"/>
        <v>0</v>
      </c>
    </row>
    <row r="129" spans="1:16" x14ac:dyDescent="0.2">
      <c r="A129" s="2">
        <v>190000</v>
      </c>
      <c r="B129" s="16">
        <f t="shared" si="8"/>
        <v>5.8040543433684207E-2</v>
      </c>
      <c r="C129" s="2">
        <f t="shared" si="9"/>
        <v>11027.703252399999</v>
      </c>
      <c r="D129" s="2">
        <f>IF((A129+K129)&lt;'[1]Global Assumptions'!$F$7,((A129+K129)-'[1]Global Assumptions'!$F$9)*'[1]Global Assumptions'!$F$10,(('[1]Global Assumptions'!$F$7-'[1]Global Assumptions'!$F$9)*'[1]Global Assumptions'!$F$10)+IF((A129+K129)&lt;'[1]Global Assumptions'!$F$8,((A129+K129)-'[1]Global Assumptions'!$F$7)*'[1]Global Assumptions'!$F$11,('[1]Global Assumptions'!$F$8-'[1]Global Assumptions'!$F$7)*'[1]Global Assumptions'!$F$11))</f>
        <v>3358</v>
      </c>
      <c r="E129" s="2">
        <f>IF(A129&lt;'[1]Global Assumptions'!$F$12,A129*'[1]Global Assumptions'!$F$13*$H$3,'[1]Global Assumptions'!$F$12*'[1]Global Assumptions'!$F$13*$H$3)</f>
        <v>1267.8119999999999</v>
      </c>
      <c r="F129" s="2">
        <f>(A129+K129)*'[1]Global Assumptions'!$F$14</f>
        <v>3709.245696</v>
      </c>
      <c r="G129" s="2">
        <f>IF(A129&lt;'[1]Global Assumptions'!$F$16,A129*'[1]Global Assumptions'!$F$15,'[1]Global Assumptions'!$F$16*'[1]Global Assumptions'!$F$15)</f>
        <v>351</v>
      </c>
      <c r="H129" s="2">
        <f>IF(A129&lt;'[1]Global Assumptions'!$F$7,A129*$D$12,IF(A129&lt;$F$12,(A129-'[1]Global Assumptions'!$F$7)*$E$12+'[1]Global Assumptions'!$F$7*$D$12,($F$12-'[1]Global Assumptions'!$F$7)*$E$12+'[1]Global Assumptions'!$F$7*$D$12))*$G$12</f>
        <v>0</v>
      </c>
      <c r="I129" s="2">
        <f>+'[1]Global Assumptions'!$F$21*$H$4+'[1]Global Assumptions'!$F$22*$H$5</f>
        <v>2123.9175564000002</v>
      </c>
      <c r="J129" s="2">
        <v>0</v>
      </c>
      <c r="K129" s="2">
        <f>IF(A129&lt;$H$7,A129*'[1]Global Assumptions'!$F$25/1000*$H$6*1.08*12,$H$7*'[1]Global Assumptions'!$F$25/1000*$H$6*1.08*12)</f>
        <v>217.72800000000001</v>
      </c>
      <c r="L129" s="2">
        <v>0</v>
      </c>
      <c r="M129" s="2">
        <f t="shared" si="11"/>
        <v>0</v>
      </c>
      <c r="N129" s="2">
        <f t="shared" si="11"/>
        <v>0</v>
      </c>
      <c r="O129" s="2">
        <f t="shared" si="11"/>
        <v>0</v>
      </c>
      <c r="P129" s="2">
        <f t="shared" si="11"/>
        <v>0</v>
      </c>
    </row>
    <row r="130" spans="1:16" x14ac:dyDescent="0.2">
      <c r="A130" s="2">
        <v>195000</v>
      </c>
      <c r="B130" s="16">
        <f t="shared" si="8"/>
        <v>5.7052324371282048E-2</v>
      </c>
      <c r="C130" s="2">
        <f t="shared" si="9"/>
        <v>11125.203252399999</v>
      </c>
      <c r="D130" s="2">
        <f>IF((A130+K130)&lt;'[1]Global Assumptions'!$F$7,((A130+K130)-'[1]Global Assumptions'!$F$9)*'[1]Global Assumptions'!$F$10,(('[1]Global Assumptions'!$F$7-'[1]Global Assumptions'!$F$9)*'[1]Global Assumptions'!$F$10)+IF((A130+K130)&lt;'[1]Global Assumptions'!$F$8,((A130+K130)-'[1]Global Assumptions'!$F$7)*'[1]Global Assumptions'!$F$11,('[1]Global Assumptions'!$F$8-'[1]Global Assumptions'!$F$7)*'[1]Global Assumptions'!$F$11))</f>
        <v>3358</v>
      </c>
      <c r="E130" s="2">
        <f>IF(A130&lt;'[1]Global Assumptions'!$F$12,A130*'[1]Global Assumptions'!$F$13*$H$3,'[1]Global Assumptions'!$F$12*'[1]Global Assumptions'!$F$13*$H$3)</f>
        <v>1267.8119999999999</v>
      </c>
      <c r="F130" s="2">
        <f>(A130+K130)*'[1]Global Assumptions'!$F$14</f>
        <v>3806.745696</v>
      </c>
      <c r="G130" s="2">
        <f>IF(A130&lt;'[1]Global Assumptions'!$F$16,A130*'[1]Global Assumptions'!$F$15,'[1]Global Assumptions'!$F$16*'[1]Global Assumptions'!$F$15)</f>
        <v>351</v>
      </c>
      <c r="H130" s="2">
        <f>IF(A130&lt;'[1]Global Assumptions'!$F$7,A130*$D$12,IF(A130&lt;$F$12,(A130-'[1]Global Assumptions'!$F$7)*$E$12+'[1]Global Assumptions'!$F$7*$D$12,($F$12-'[1]Global Assumptions'!$F$7)*$E$12+'[1]Global Assumptions'!$F$7*$D$12))*$G$12</f>
        <v>0</v>
      </c>
      <c r="I130" s="2">
        <f>+'[1]Global Assumptions'!$F$21*$H$4+'[1]Global Assumptions'!$F$22*$H$5</f>
        <v>2123.9175564000002</v>
      </c>
      <c r="J130" s="2">
        <v>0</v>
      </c>
      <c r="K130" s="2">
        <f>IF(A130&lt;$H$7,A130*'[1]Global Assumptions'!$F$25/1000*$H$6*1.08*12,$H$7*'[1]Global Assumptions'!$F$25/1000*$H$6*1.08*12)</f>
        <v>217.72800000000001</v>
      </c>
      <c r="L130" s="2">
        <v>0</v>
      </c>
      <c r="M130" s="2">
        <f t="shared" si="11"/>
        <v>0</v>
      </c>
      <c r="N130" s="2">
        <f t="shared" si="11"/>
        <v>0</v>
      </c>
      <c r="O130" s="2">
        <f t="shared" si="11"/>
        <v>0</v>
      </c>
      <c r="P130" s="2">
        <f t="shared" si="11"/>
        <v>0</v>
      </c>
    </row>
    <row r="131" spans="1:16" ht="13.5" thickBot="1" x14ac:dyDescent="0.25">
      <c r="A131" s="5">
        <v>200000</v>
      </c>
      <c r="B131" s="23">
        <f t="shared" si="8"/>
        <v>5.6113516261999993E-2</v>
      </c>
      <c r="C131" s="5">
        <f t="shared" si="9"/>
        <v>11222.703252399999</v>
      </c>
      <c r="D131" s="5">
        <f>IF((A131+K131)&lt;'[1]Global Assumptions'!$F$7,((A131+K131)-'[1]Global Assumptions'!$F$9)*'[1]Global Assumptions'!$F$10,(('[1]Global Assumptions'!$F$7-'[1]Global Assumptions'!$F$9)*'[1]Global Assumptions'!$F$10)+IF((A131+K131)&lt;'[1]Global Assumptions'!$F$8,((A131+K131)-'[1]Global Assumptions'!$F$7)*'[1]Global Assumptions'!$F$11,('[1]Global Assumptions'!$F$8-'[1]Global Assumptions'!$F$7)*'[1]Global Assumptions'!$F$11))</f>
        <v>3358</v>
      </c>
      <c r="E131" s="5">
        <f>IF(A131&lt;'[1]Global Assumptions'!$F$12,A131*'[1]Global Assumptions'!$F$13*$H$3,'[1]Global Assumptions'!$F$12*'[1]Global Assumptions'!$F$13*$H$3)</f>
        <v>1267.8119999999999</v>
      </c>
      <c r="F131" s="5">
        <f>(A131+K131)*'[1]Global Assumptions'!$F$14</f>
        <v>3904.245696</v>
      </c>
      <c r="G131" s="5">
        <f>IF(A131&lt;'[1]Global Assumptions'!$F$16,A131*'[1]Global Assumptions'!$F$15,'[1]Global Assumptions'!$F$16*'[1]Global Assumptions'!$F$15)</f>
        <v>351</v>
      </c>
      <c r="H131" s="5">
        <f>IF(A131&lt;'[1]Global Assumptions'!$F$7,A131*$D$12,IF(A131&lt;$F$12,(A131-'[1]Global Assumptions'!$F$7)*$E$12+'[1]Global Assumptions'!$F$7*$D$12,($F$12-'[1]Global Assumptions'!$F$7)*$E$12+'[1]Global Assumptions'!$F$7*$D$12))*$G$12</f>
        <v>0</v>
      </c>
      <c r="I131" s="5">
        <f>+'[1]Global Assumptions'!$F$21*$H$4+'[1]Global Assumptions'!$F$22*$H$5</f>
        <v>2123.9175564000002</v>
      </c>
      <c r="J131" s="5">
        <v>0</v>
      </c>
      <c r="K131" s="5">
        <f>IF(A131&lt;$H$7,A131*'[1]Global Assumptions'!$F$25/1000*$H$6*1.08*12,$H$7*'[1]Global Assumptions'!$F$25/1000*$H$6*1.08*12)</f>
        <v>217.72800000000001</v>
      </c>
      <c r="L131" s="5">
        <v>0</v>
      </c>
      <c r="M131" s="5">
        <f t="shared" si="11"/>
        <v>0</v>
      </c>
      <c r="N131" s="5">
        <f t="shared" si="11"/>
        <v>0</v>
      </c>
      <c r="O131" s="5">
        <f t="shared" si="11"/>
        <v>0</v>
      </c>
      <c r="P131" s="5">
        <f t="shared" si="11"/>
        <v>0</v>
      </c>
    </row>
    <row r="133" spans="1:16" ht="15.75" x14ac:dyDescent="0.25">
      <c r="A133" s="22" t="str">
        <f>+'[1]Global Assumptions'!G4</f>
        <v>FY23 Plan</v>
      </c>
    </row>
    <row r="134" spans="1:16" x14ac:dyDescent="0.2">
      <c r="A134" s="2">
        <v>20000</v>
      </c>
      <c r="B134" s="16">
        <f t="shared" ref="B134:B170" si="12">+C134/A134</f>
        <v>0.20659853927460003</v>
      </c>
      <c r="C134" s="2">
        <f t="shared" ref="C134:C170" si="13">SUM(D134:P134)</f>
        <v>4131.9707854920007</v>
      </c>
      <c r="D134" s="2">
        <f>IF((A134+K134)&lt;'[1]Global Assumptions'!$G$7,((A134+K134)-'[1]Global Assumptions'!$G$9)*'[1]Global Assumptions'!$G$10,(('[1]Global Assumptions'!$G$7-'[1]Global Assumptions'!$G$9)*'[1]Global Assumptions'!$G$10)+IF((A134+K134)&lt;'[1]Global Assumptions'!$G$8,((A134+K134)-'[1]Global Assumptions'!$G$7)*'[1]Global Assumptions'!$G$11,('[1]Global Assumptions'!$G$8-'[1]Global Assumptions'!$G$7)*'[1]Global Assumptions'!$G$11))</f>
        <v>984.34096320000003</v>
      </c>
      <c r="E134" s="2">
        <f>IF(A134&lt;'[1]Global Assumptions'!$G$12,A134*'[1]Global Assumptions'!$G$13*$H$3,'[1]Global Assumptions'!$G$12*'[1]Global Assumptions'!$G$13*$H$3)</f>
        <v>453.59999999999997</v>
      </c>
      <c r="F134" s="2">
        <f>(A134+K134)*'[1]Global Assumptions'!$G$14</f>
        <v>390.84913920000002</v>
      </c>
      <c r="G134" s="2">
        <f>IF(A134&lt;'[1]Global Assumptions'!$G$16,A134*'[1]Global Assumptions'!$G$15,'[1]Global Assumptions'!$G$16*'[1]Global Assumptions'!$G$15)</f>
        <v>72</v>
      </c>
      <c r="H134" s="2">
        <f>IF(A134&lt;'[1]Global Assumptions'!$G$7,A134*$D$13,IF(A134&lt;$F$13,(A134-'[1]Global Assumptions'!$G$7)*$E$13+'[1]Global Assumptions'!$G$7*$D$13,($F$13-'[1]Global Assumptions'!$G$7)*$E$13+'[1]Global Assumptions'!$G$7*$D$13))*$G$13</f>
        <v>0</v>
      </c>
      <c r="I134" s="2">
        <f>+'[1]Global Assumptions'!$G$21*$H$4+'[1]Global Assumptions'!$G$22*$H$5</f>
        <v>2187.6350830920001</v>
      </c>
      <c r="J134" s="2">
        <v>0</v>
      </c>
      <c r="K134" s="2">
        <f>IF(A134&lt;$H$7,A134*'[1]Global Assumptions'!$G$25/1000*$H$6*1.08*12,$H$7*'[1]Global Assumptions'!$G$25/1000*$H$6*1.08*12)</f>
        <v>43.5456</v>
      </c>
      <c r="L134" s="2">
        <v>0</v>
      </c>
      <c r="M134" s="2">
        <f t="shared" ref="M134:P153" si="14">+$A134*M$13</f>
        <v>0</v>
      </c>
      <c r="N134" s="2">
        <f t="shared" si="14"/>
        <v>0</v>
      </c>
      <c r="O134" s="2">
        <f t="shared" si="14"/>
        <v>0</v>
      </c>
      <c r="P134" s="2">
        <f t="shared" si="14"/>
        <v>0</v>
      </c>
    </row>
    <row r="135" spans="1:16" x14ac:dyDescent="0.2">
      <c r="A135" s="2">
        <v>25000</v>
      </c>
      <c r="B135" s="16">
        <f t="shared" si="12"/>
        <v>0.18680468844367998</v>
      </c>
      <c r="C135" s="2">
        <f t="shared" si="13"/>
        <v>4670.1172110919997</v>
      </c>
      <c r="D135" s="2">
        <f>IF((A135+K135)&lt;'[1]Global Assumptions'!$G$7,((A135+K135)-'[1]Global Assumptions'!$G$9)*'[1]Global Assumptions'!$G$10,(('[1]Global Assumptions'!$G$7-'[1]Global Assumptions'!$G$9)*'[1]Global Assumptions'!$G$10)+IF((A135+K135)&lt;'[1]Global Assumptions'!$G$8,((A135+K135)-'[1]Global Assumptions'!$G$7)*'[1]Global Assumptions'!$G$11,('[1]Global Assumptions'!$G$8-'[1]Global Assumptions'!$G$7)*'[1]Global Assumptions'!$G$11))</f>
        <v>1282.4887039999999</v>
      </c>
      <c r="E135" s="2">
        <f>IF(A135&lt;'[1]Global Assumptions'!$G$12,A135*'[1]Global Assumptions'!$G$13*$H$3,'[1]Global Assumptions'!$G$12*'[1]Global Assumptions'!$G$13*$H$3)</f>
        <v>567</v>
      </c>
      <c r="F135" s="2">
        <f>(A135+K135)*'[1]Global Assumptions'!$G$14</f>
        <v>488.56142399999999</v>
      </c>
      <c r="G135" s="2">
        <f>IF(A135&lt;'[1]Global Assumptions'!$G$16,A135*'[1]Global Assumptions'!$G$15,'[1]Global Assumptions'!$G$16*'[1]Global Assumptions'!$G$15)</f>
        <v>90</v>
      </c>
      <c r="H135" s="2">
        <f>IF(A135&lt;'[1]Global Assumptions'!$G$7,A135*$D$13,IF(A135&lt;$F$13,(A135-'[1]Global Assumptions'!$G$7)*$E$13+'[1]Global Assumptions'!$G$7*$D$13,($F$13-'[1]Global Assumptions'!$G$7)*$E$13+'[1]Global Assumptions'!$G$7*$D$13))*$G$13</f>
        <v>0</v>
      </c>
      <c r="I135" s="2">
        <f>+'[1]Global Assumptions'!$G$21*$H$4+'[1]Global Assumptions'!$G$22*$H$5</f>
        <v>2187.6350830920001</v>
      </c>
      <c r="J135" s="2">
        <v>0</v>
      </c>
      <c r="K135" s="2">
        <f>IF(A135&lt;$H$7,A135*'[1]Global Assumptions'!$G$25/1000*$H$6*1.08*12,$H$7*'[1]Global Assumptions'!$G$25/1000*$H$6*1.08*12)</f>
        <v>54.432000000000002</v>
      </c>
      <c r="L135" s="2">
        <v>0</v>
      </c>
      <c r="M135" s="2">
        <f t="shared" si="14"/>
        <v>0</v>
      </c>
      <c r="N135" s="2">
        <f t="shared" si="14"/>
        <v>0</v>
      </c>
      <c r="O135" s="2">
        <f t="shared" si="14"/>
        <v>0</v>
      </c>
      <c r="P135" s="2">
        <f t="shared" si="14"/>
        <v>0</v>
      </c>
    </row>
    <row r="136" spans="1:16" x14ac:dyDescent="0.2">
      <c r="A136" s="2">
        <v>30000</v>
      </c>
      <c r="B136" s="16">
        <f t="shared" si="12"/>
        <v>0.17360878788973333</v>
      </c>
      <c r="C136" s="2">
        <f t="shared" si="13"/>
        <v>5208.2636366919996</v>
      </c>
      <c r="D136" s="2">
        <f>IF((A136+K136)&lt;'[1]Global Assumptions'!$G$7,((A136+K136)-'[1]Global Assumptions'!$G$9)*'[1]Global Assumptions'!$G$10,(('[1]Global Assumptions'!$G$7-'[1]Global Assumptions'!$G$9)*'[1]Global Assumptions'!$G$10)+IF((A136+K136)&lt;'[1]Global Assumptions'!$G$8,((A136+K136)-'[1]Global Assumptions'!$G$7)*'[1]Global Assumptions'!$G$11,('[1]Global Assumptions'!$G$8-'[1]Global Assumptions'!$G$7)*'[1]Global Assumptions'!$G$11))</f>
        <v>1580.6364447999999</v>
      </c>
      <c r="E136" s="2">
        <f>IF(A136&lt;'[1]Global Assumptions'!$G$12,A136*'[1]Global Assumptions'!$G$13*$H$3,'[1]Global Assumptions'!$G$12*'[1]Global Assumptions'!$G$13*$H$3)</f>
        <v>680.4</v>
      </c>
      <c r="F136" s="2">
        <f>(A136+K136)*'[1]Global Assumptions'!$G$14</f>
        <v>586.27370880000001</v>
      </c>
      <c r="G136" s="2">
        <f>IF(A136&lt;'[1]Global Assumptions'!$G$16,A136*'[1]Global Assumptions'!$G$15,'[1]Global Assumptions'!$G$16*'[1]Global Assumptions'!$G$15)</f>
        <v>108</v>
      </c>
      <c r="H136" s="2">
        <f>IF(A136&lt;'[1]Global Assumptions'!$G$7,A136*$D$13,IF(A136&lt;$F$13,(A136-'[1]Global Assumptions'!$G$7)*$E$13+'[1]Global Assumptions'!$G$7*$D$13,($F$13-'[1]Global Assumptions'!$G$7)*$E$13+'[1]Global Assumptions'!$G$7*$D$13))*$G$13</f>
        <v>0</v>
      </c>
      <c r="I136" s="2">
        <f>+'[1]Global Assumptions'!$G$21*$H$4+'[1]Global Assumptions'!$G$22*$H$5</f>
        <v>2187.6350830920001</v>
      </c>
      <c r="J136" s="2">
        <v>0</v>
      </c>
      <c r="K136" s="2">
        <f>IF(A136&lt;$H$7,A136*'[1]Global Assumptions'!$G$25/1000*$H$6*1.08*12,$H$7*'[1]Global Assumptions'!$G$25/1000*$H$6*1.08*12)</f>
        <v>65.318399999999997</v>
      </c>
      <c r="L136" s="2">
        <v>0</v>
      </c>
      <c r="M136" s="2">
        <f t="shared" si="14"/>
        <v>0</v>
      </c>
      <c r="N136" s="2">
        <f t="shared" si="14"/>
        <v>0</v>
      </c>
      <c r="O136" s="2">
        <f t="shared" si="14"/>
        <v>0</v>
      </c>
      <c r="P136" s="2">
        <f t="shared" si="14"/>
        <v>0</v>
      </c>
    </row>
    <row r="137" spans="1:16" x14ac:dyDescent="0.2">
      <c r="A137" s="2">
        <v>35000</v>
      </c>
      <c r="B137" s="16">
        <f t="shared" si="12"/>
        <v>0.1641831446369143</v>
      </c>
      <c r="C137" s="2">
        <f t="shared" si="13"/>
        <v>5746.4100622920005</v>
      </c>
      <c r="D137" s="2">
        <f>IF((A137+K137)&lt;'[1]Global Assumptions'!$G$7,((A137+K137)-'[1]Global Assumptions'!$G$9)*'[1]Global Assumptions'!$G$10,(('[1]Global Assumptions'!$G$7-'[1]Global Assumptions'!$G$9)*'[1]Global Assumptions'!$G$10)+IF((A137+K137)&lt;'[1]Global Assumptions'!$G$8,((A137+K137)-'[1]Global Assumptions'!$G$7)*'[1]Global Assumptions'!$G$11,('[1]Global Assumptions'!$G$8-'[1]Global Assumptions'!$G$7)*'[1]Global Assumptions'!$G$11))</f>
        <v>1878.7841856</v>
      </c>
      <c r="E137" s="2">
        <f>IF(A137&lt;'[1]Global Assumptions'!$G$12,A137*'[1]Global Assumptions'!$G$13*$H$3,'[1]Global Assumptions'!$G$12*'[1]Global Assumptions'!$G$13*$H$3)</f>
        <v>793.8</v>
      </c>
      <c r="F137" s="2">
        <f>(A137+K137)*'[1]Global Assumptions'!$G$14</f>
        <v>683.98599360000003</v>
      </c>
      <c r="G137" s="2">
        <f>IF(A137&lt;'[1]Global Assumptions'!$G$16,A137*'[1]Global Assumptions'!$G$15,'[1]Global Assumptions'!$G$16*'[1]Global Assumptions'!$G$15)</f>
        <v>126</v>
      </c>
      <c r="H137" s="2">
        <f>IF(A137&lt;'[1]Global Assumptions'!$G$7,A137*$D$13,IF(A137&lt;$F$13,(A137-'[1]Global Assumptions'!$G$7)*$E$13+'[1]Global Assumptions'!$G$7*$D$13,($F$13-'[1]Global Assumptions'!$G$7)*$E$13+'[1]Global Assumptions'!$G$7*$D$13))*$G$13</f>
        <v>0</v>
      </c>
      <c r="I137" s="2">
        <f>+'[1]Global Assumptions'!$G$21*$H$4+'[1]Global Assumptions'!$G$22*$H$5</f>
        <v>2187.6350830920001</v>
      </c>
      <c r="J137" s="2">
        <v>0</v>
      </c>
      <c r="K137" s="2">
        <f>IF(A137&lt;$H$7,A137*'[1]Global Assumptions'!$G$25/1000*$H$6*1.08*12,$H$7*'[1]Global Assumptions'!$G$25/1000*$H$6*1.08*12)</f>
        <v>76.204800000000006</v>
      </c>
      <c r="L137" s="2">
        <v>0</v>
      </c>
      <c r="M137" s="2">
        <f t="shared" si="14"/>
        <v>0</v>
      </c>
      <c r="N137" s="2">
        <f t="shared" si="14"/>
        <v>0</v>
      </c>
      <c r="O137" s="2">
        <f t="shared" si="14"/>
        <v>0</v>
      </c>
      <c r="P137" s="2">
        <f t="shared" si="14"/>
        <v>0</v>
      </c>
    </row>
    <row r="138" spans="1:16" x14ac:dyDescent="0.2">
      <c r="A138" s="2">
        <v>40000</v>
      </c>
      <c r="B138" s="16">
        <f t="shared" si="12"/>
        <v>0.1571139121973</v>
      </c>
      <c r="C138" s="2">
        <f t="shared" si="13"/>
        <v>6284.5564878920004</v>
      </c>
      <c r="D138" s="2">
        <f>IF((A138+K138)&lt;'[1]Global Assumptions'!$G$7,((A138+K138)-'[1]Global Assumptions'!$G$9)*'[1]Global Assumptions'!$G$10,(('[1]Global Assumptions'!$G$7-'[1]Global Assumptions'!$G$9)*'[1]Global Assumptions'!$G$10)+IF((A138+K138)&lt;'[1]Global Assumptions'!$G$8,((A138+K138)-'[1]Global Assumptions'!$G$7)*'[1]Global Assumptions'!$G$11,('[1]Global Assumptions'!$G$8-'[1]Global Assumptions'!$G$7)*'[1]Global Assumptions'!$G$11))</f>
        <v>2176.9319264000001</v>
      </c>
      <c r="E138" s="2">
        <f>IF(A138&lt;'[1]Global Assumptions'!$G$12,A138*'[1]Global Assumptions'!$G$13*$H$3,'[1]Global Assumptions'!$G$12*'[1]Global Assumptions'!$G$13*$H$3)</f>
        <v>907.19999999999993</v>
      </c>
      <c r="F138" s="2">
        <f>(A138+K138)*'[1]Global Assumptions'!$G$14</f>
        <v>781.69827840000005</v>
      </c>
      <c r="G138" s="2">
        <f>IF(A138&lt;'[1]Global Assumptions'!$G$16,A138*'[1]Global Assumptions'!$G$15,'[1]Global Assumptions'!$G$16*'[1]Global Assumptions'!$G$15)</f>
        <v>144</v>
      </c>
      <c r="H138" s="2">
        <f>IF(A138&lt;'[1]Global Assumptions'!$G$7,A138*$D$13,IF(A138&lt;$F$13,(A138-'[1]Global Assumptions'!$G$7)*$E$13+'[1]Global Assumptions'!$G$7*$D$13,($F$13-'[1]Global Assumptions'!$G$7)*$E$13+'[1]Global Assumptions'!$G$7*$D$13))*$G$13</f>
        <v>0</v>
      </c>
      <c r="I138" s="2">
        <f>+'[1]Global Assumptions'!$G$21*$H$4+'[1]Global Assumptions'!$G$22*$H$5</f>
        <v>2187.6350830920001</v>
      </c>
      <c r="J138" s="2">
        <v>0</v>
      </c>
      <c r="K138" s="2">
        <f>IF(A138&lt;$H$7,A138*'[1]Global Assumptions'!$G$25/1000*$H$6*1.08*12,$H$7*'[1]Global Assumptions'!$G$25/1000*$H$6*1.08*12)</f>
        <v>87.091200000000001</v>
      </c>
      <c r="L138" s="2">
        <v>0</v>
      </c>
      <c r="M138" s="2">
        <f t="shared" si="14"/>
        <v>0</v>
      </c>
      <c r="N138" s="2">
        <f t="shared" si="14"/>
        <v>0</v>
      </c>
      <c r="O138" s="2">
        <f t="shared" si="14"/>
        <v>0</v>
      </c>
      <c r="P138" s="2">
        <f t="shared" si="14"/>
        <v>0</v>
      </c>
    </row>
    <row r="139" spans="1:16" x14ac:dyDescent="0.2">
      <c r="A139" s="2">
        <v>45000</v>
      </c>
      <c r="B139" s="16">
        <f t="shared" si="12"/>
        <v>0.1516156202998222</v>
      </c>
      <c r="C139" s="2">
        <f t="shared" si="13"/>
        <v>6822.7029134919994</v>
      </c>
      <c r="D139" s="2">
        <f>IF((A139+K139)&lt;'[1]Global Assumptions'!$G$7,((A139+K139)-'[1]Global Assumptions'!$G$9)*'[1]Global Assumptions'!$G$10,(('[1]Global Assumptions'!$G$7-'[1]Global Assumptions'!$G$9)*'[1]Global Assumptions'!$G$10)+IF((A139+K139)&lt;'[1]Global Assumptions'!$G$8,((A139+K139)-'[1]Global Assumptions'!$G$7)*'[1]Global Assumptions'!$G$11,('[1]Global Assumptions'!$G$8-'[1]Global Assumptions'!$G$7)*'[1]Global Assumptions'!$G$11))</f>
        <v>2475.0796671999997</v>
      </c>
      <c r="E139" s="2">
        <f>IF(A139&lt;'[1]Global Assumptions'!$G$12,A139*'[1]Global Assumptions'!$G$13*$H$3,'[1]Global Assumptions'!$G$12*'[1]Global Assumptions'!$G$13*$H$3)</f>
        <v>1020.5999999999999</v>
      </c>
      <c r="F139" s="2">
        <f>(A139+K139)*'[1]Global Assumptions'!$G$14</f>
        <v>879.41056319999996</v>
      </c>
      <c r="G139" s="2">
        <f>IF(A139&lt;'[1]Global Assumptions'!$G$16,A139*'[1]Global Assumptions'!$G$15,'[1]Global Assumptions'!$G$16*'[1]Global Assumptions'!$G$15)</f>
        <v>162</v>
      </c>
      <c r="H139" s="2">
        <f>IF(A139&lt;'[1]Global Assumptions'!$G$7,A139*$D$13,IF(A139&lt;$F$13,(A139-'[1]Global Assumptions'!$G$7)*$E$13+'[1]Global Assumptions'!$G$7*$D$13,($F$13-'[1]Global Assumptions'!$G$7)*$E$13+'[1]Global Assumptions'!$G$7*$D$13))*$G$13</f>
        <v>0</v>
      </c>
      <c r="I139" s="2">
        <f>+'[1]Global Assumptions'!$G$21*$H$4+'[1]Global Assumptions'!$G$22*$H$5</f>
        <v>2187.6350830920001</v>
      </c>
      <c r="J139" s="2">
        <v>0</v>
      </c>
      <c r="K139" s="2">
        <f>IF(A139&lt;$H$7,A139*'[1]Global Assumptions'!$G$25/1000*$H$6*1.08*12,$H$7*'[1]Global Assumptions'!$G$25/1000*$H$6*1.08*12)</f>
        <v>97.977600000000024</v>
      </c>
      <c r="L139" s="2">
        <v>0</v>
      </c>
      <c r="M139" s="2">
        <f t="shared" si="14"/>
        <v>0</v>
      </c>
      <c r="N139" s="2">
        <f t="shared" si="14"/>
        <v>0</v>
      </c>
      <c r="O139" s="2">
        <f t="shared" si="14"/>
        <v>0</v>
      </c>
      <c r="P139" s="2">
        <f t="shared" si="14"/>
        <v>0</v>
      </c>
    </row>
    <row r="140" spans="1:16" x14ac:dyDescent="0.2">
      <c r="A140" s="2">
        <v>50000</v>
      </c>
      <c r="B140" s="16">
        <f t="shared" si="12"/>
        <v>0.14721698678183998</v>
      </c>
      <c r="C140" s="2">
        <f t="shared" si="13"/>
        <v>7360.8493390919994</v>
      </c>
      <c r="D140" s="2">
        <f>IF((A140+K140)&lt;'[1]Global Assumptions'!$G$7,((A140+K140)-'[1]Global Assumptions'!$G$9)*'[1]Global Assumptions'!$G$10,(('[1]Global Assumptions'!$G$7-'[1]Global Assumptions'!$G$9)*'[1]Global Assumptions'!$G$10)+IF((A140+K140)&lt;'[1]Global Assumptions'!$G$8,((A140+K140)-'[1]Global Assumptions'!$G$7)*'[1]Global Assumptions'!$G$11,('[1]Global Assumptions'!$G$8-'[1]Global Assumptions'!$G$7)*'[1]Global Assumptions'!$G$11))</f>
        <v>2773.2274079999997</v>
      </c>
      <c r="E140" s="2">
        <f>IF(A140&lt;'[1]Global Assumptions'!$G$12,A140*'[1]Global Assumptions'!$G$13*$H$3,'[1]Global Assumptions'!$G$12*'[1]Global Assumptions'!$G$13*$H$3)</f>
        <v>1134</v>
      </c>
      <c r="F140" s="2">
        <f>(A140+K140)*'[1]Global Assumptions'!$G$14</f>
        <v>977.12284799999998</v>
      </c>
      <c r="G140" s="2">
        <f>IF(A140&lt;'[1]Global Assumptions'!$G$16,A140*'[1]Global Assumptions'!$G$15,'[1]Global Assumptions'!$G$16*'[1]Global Assumptions'!$G$15)</f>
        <v>180</v>
      </c>
      <c r="H140" s="2">
        <f>IF(A140&lt;'[1]Global Assumptions'!$G$7,A140*$D$13,IF(A140&lt;$F$13,(A140-'[1]Global Assumptions'!$G$7)*$E$13+'[1]Global Assumptions'!$G$7*$D$13,($F$13-'[1]Global Assumptions'!$G$7)*$E$13+'[1]Global Assumptions'!$G$7*$D$13))*$G$13</f>
        <v>0</v>
      </c>
      <c r="I140" s="2">
        <f>+'[1]Global Assumptions'!$G$21*$H$4+'[1]Global Assumptions'!$G$22*$H$5</f>
        <v>2187.6350830920001</v>
      </c>
      <c r="J140" s="2">
        <v>0</v>
      </c>
      <c r="K140" s="2">
        <f>IF(A140&lt;$H$7,A140*'[1]Global Assumptions'!$G$25/1000*$H$6*1.08*12,$H$7*'[1]Global Assumptions'!$G$25/1000*$H$6*1.08*12)</f>
        <v>108.864</v>
      </c>
      <c r="L140" s="2">
        <v>0</v>
      </c>
      <c r="M140" s="2">
        <f t="shared" si="14"/>
        <v>0</v>
      </c>
      <c r="N140" s="2">
        <f t="shared" si="14"/>
        <v>0</v>
      </c>
      <c r="O140" s="2">
        <f t="shared" si="14"/>
        <v>0</v>
      </c>
      <c r="P140" s="2">
        <f t="shared" si="14"/>
        <v>0</v>
      </c>
    </row>
    <row r="141" spans="1:16" x14ac:dyDescent="0.2">
      <c r="A141" s="2">
        <v>55000</v>
      </c>
      <c r="B141" s="16">
        <f t="shared" si="12"/>
        <v>0.1436181048125818</v>
      </c>
      <c r="C141" s="2">
        <f t="shared" si="13"/>
        <v>7898.9957646919993</v>
      </c>
      <c r="D141" s="2">
        <f>IF((A141+K141)&lt;'[1]Global Assumptions'!$G$7,((A141+K141)-'[1]Global Assumptions'!$G$9)*'[1]Global Assumptions'!$G$10,(('[1]Global Assumptions'!$G$7-'[1]Global Assumptions'!$G$9)*'[1]Global Assumptions'!$G$10)+IF((A141+K141)&lt;'[1]Global Assumptions'!$G$8,((A141+K141)-'[1]Global Assumptions'!$G$7)*'[1]Global Assumptions'!$G$11,('[1]Global Assumptions'!$G$8-'[1]Global Assumptions'!$G$7)*'[1]Global Assumptions'!$G$11))</f>
        <v>3071.3751487999998</v>
      </c>
      <c r="E141" s="2">
        <f>IF(A141&lt;'[1]Global Assumptions'!$G$12,A141*'[1]Global Assumptions'!$G$13*$H$3,'[1]Global Assumptions'!$G$12*'[1]Global Assumptions'!$G$13*$H$3)</f>
        <v>1247.3999999999999</v>
      </c>
      <c r="F141" s="2">
        <f>(A141+K141)*'[1]Global Assumptions'!$G$14</f>
        <v>1074.8351327999999</v>
      </c>
      <c r="G141" s="2">
        <f>IF(A141&lt;'[1]Global Assumptions'!$G$16,A141*'[1]Global Assumptions'!$G$15,'[1]Global Assumptions'!$G$16*'[1]Global Assumptions'!$G$15)</f>
        <v>198</v>
      </c>
      <c r="H141" s="2">
        <f>IF(A141&lt;'[1]Global Assumptions'!$G$7,A141*$D$13,IF(A141&lt;$F$13,(A141-'[1]Global Assumptions'!$G$7)*$E$13+'[1]Global Assumptions'!$G$7*$D$13,($F$13-'[1]Global Assumptions'!$G$7)*$E$13+'[1]Global Assumptions'!$G$7*$D$13))*$G$13</f>
        <v>0</v>
      </c>
      <c r="I141" s="2">
        <f>+'[1]Global Assumptions'!$G$21*$H$4+'[1]Global Assumptions'!$G$22*$H$5</f>
        <v>2187.6350830920001</v>
      </c>
      <c r="J141" s="2">
        <v>0</v>
      </c>
      <c r="K141" s="2">
        <f>IF(A141&lt;$H$7,A141*'[1]Global Assumptions'!$G$25/1000*$H$6*1.08*12,$H$7*'[1]Global Assumptions'!$G$25/1000*$H$6*1.08*12)</f>
        <v>119.75040000000001</v>
      </c>
      <c r="L141" s="2">
        <v>0</v>
      </c>
      <c r="M141" s="2">
        <f t="shared" si="14"/>
        <v>0</v>
      </c>
      <c r="N141" s="2">
        <f t="shared" si="14"/>
        <v>0</v>
      </c>
      <c r="O141" s="2">
        <f t="shared" si="14"/>
        <v>0</v>
      </c>
      <c r="P141" s="2">
        <f t="shared" si="14"/>
        <v>0</v>
      </c>
    </row>
    <row r="142" spans="1:16" x14ac:dyDescent="0.2">
      <c r="A142" s="2">
        <v>60000</v>
      </c>
      <c r="B142" s="16">
        <f t="shared" si="12"/>
        <v>0.13959843650486667</v>
      </c>
      <c r="C142" s="2">
        <f t="shared" si="13"/>
        <v>8375.9061902920002</v>
      </c>
      <c r="D142" s="2">
        <f>IF((A142+K142)&lt;'[1]Global Assumptions'!$G$7,((A142+K142)-'[1]Global Assumptions'!$G$9)*'[1]Global Assumptions'!$G$10,(('[1]Global Assumptions'!$G$7-'[1]Global Assumptions'!$G$9)*'[1]Global Assumptions'!$G$10)+IF((A142+K142)&lt;'[1]Global Assumptions'!$G$8,((A142+K142)-'[1]Global Assumptions'!$G$7)*'[1]Global Assumptions'!$G$11,('[1]Global Assumptions'!$G$8-'[1]Global Assumptions'!$G$7)*'[1]Global Assumptions'!$G$11))</f>
        <v>3369.5228895999999</v>
      </c>
      <c r="E142" s="2">
        <f>IF(A142&lt;'[1]Global Assumptions'!$G$12,A142*'[1]Global Assumptions'!$G$13*$H$3,'[1]Global Assumptions'!$G$12*'[1]Global Assumptions'!$G$13*$H$3)</f>
        <v>1299.5639999999999</v>
      </c>
      <c r="F142" s="2">
        <f>(A142+K142)*'[1]Global Assumptions'!$G$14</f>
        <v>1172.5474176</v>
      </c>
      <c r="G142" s="2">
        <f>IF(A142&lt;'[1]Global Assumptions'!$G$16,A142*'[1]Global Assumptions'!$G$15,'[1]Global Assumptions'!$G$16*'[1]Global Assumptions'!$G$15)</f>
        <v>216</v>
      </c>
      <c r="H142" s="2">
        <f>IF(A142&lt;'[1]Global Assumptions'!$G$7,A142*$D$13,IF(A142&lt;$F$13,(A142-'[1]Global Assumptions'!$G$7)*$E$13+'[1]Global Assumptions'!$G$7*$D$13,($F$13-'[1]Global Assumptions'!$G$7)*$E$13+'[1]Global Assumptions'!$G$7*$D$13))*$G$13</f>
        <v>0</v>
      </c>
      <c r="I142" s="2">
        <f>+'[1]Global Assumptions'!$G$21*$H$4+'[1]Global Assumptions'!$G$22*$H$5</f>
        <v>2187.6350830920001</v>
      </c>
      <c r="J142" s="2">
        <v>0</v>
      </c>
      <c r="K142" s="2">
        <f>IF(A142&lt;$H$7,A142*'[1]Global Assumptions'!$G$25/1000*$H$6*1.08*12,$H$7*'[1]Global Assumptions'!$G$25/1000*$H$6*1.08*12)</f>
        <v>130.63679999999999</v>
      </c>
      <c r="L142" s="2">
        <v>0</v>
      </c>
      <c r="M142" s="2">
        <f t="shared" si="14"/>
        <v>0</v>
      </c>
      <c r="N142" s="2">
        <f t="shared" si="14"/>
        <v>0</v>
      </c>
      <c r="O142" s="2">
        <f t="shared" si="14"/>
        <v>0</v>
      </c>
      <c r="P142" s="2">
        <f t="shared" si="14"/>
        <v>0</v>
      </c>
    </row>
    <row r="143" spans="1:16" x14ac:dyDescent="0.2">
      <c r="A143" s="2">
        <v>65000</v>
      </c>
      <c r="B143" s="16">
        <f t="shared" si="12"/>
        <v>0.1340751074691077</v>
      </c>
      <c r="C143" s="2">
        <f t="shared" si="13"/>
        <v>8714.8819854920002</v>
      </c>
      <c r="D143" s="2">
        <f>IF((A143+K143)&lt;'[1]Global Assumptions'!$G$7,((A143+K143)-'[1]Global Assumptions'!$G$9)*'[1]Global Assumptions'!$G$10,(('[1]Global Assumptions'!$G$7-'[1]Global Assumptions'!$G$9)*'[1]Global Assumptions'!$G$10)+IF((A143+K143)&lt;'[1]Global Assumptions'!$G$8,((A143+K143)-'[1]Global Assumptions'!$G$7)*'[1]Global Assumptions'!$G$11,('[1]Global Assumptions'!$G$8-'[1]Global Assumptions'!$G$7)*'[1]Global Assumptions'!$G$11))</f>
        <v>3581.8999999999996</v>
      </c>
      <c r="E143" s="2">
        <f>IF(A143&lt;'[1]Global Assumptions'!$G$12,A143*'[1]Global Assumptions'!$G$13*$H$3,'[1]Global Assumptions'!$G$12*'[1]Global Assumptions'!$G$13*$H$3)</f>
        <v>1299.5639999999999</v>
      </c>
      <c r="F143" s="2">
        <f>(A143+K143)*'[1]Global Assumptions'!$G$14</f>
        <v>1270.2597024000002</v>
      </c>
      <c r="G143" s="2">
        <f>IF(A143&lt;'[1]Global Assumptions'!$G$16,A143*'[1]Global Assumptions'!$G$15,'[1]Global Assumptions'!$G$16*'[1]Global Assumptions'!$G$15)</f>
        <v>234</v>
      </c>
      <c r="H143" s="2">
        <f>IF(A143&lt;'[1]Global Assumptions'!$G$7,A143*$D$13,IF(A143&lt;$F$13,(A143-'[1]Global Assumptions'!$G$7)*$E$13+'[1]Global Assumptions'!$G$7*$D$13,($F$13-'[1]Global Assumptions'!$G$7)*$E$13+'[1]Global Assumptions'!$G$7*$D$13))*$G$13</f>
        <v>0</v>
      </c>
      <c r="I143" s="2">
        <f>+'[1]Global Assumptions'!$G$21*$H$4+'[1]Global Assumptions'!$G$22*$H$5</f>
        <v>2187.6350830920001</v>
      </c>
      <c r="J143" s="2">
        <v>0</v>
      </c>
      <c r="K143" s="2">
        <f>IF(A143&lt;$H$7,A143*'[1]Global Assumptions'!$G$25/1000*$H$6*1.08*12,$H$7*'[1]Global Assumptions'!$G$25/1000*$H$6*1.08*12)</f>
        <v>141.52320000000003</v>
      </c>
      <c r="L143" s="2">
        <v>0</v>
      </c>
      <c r="M143" s="2">
        <f t="shared" si="14"/>
        <v>0</v>
      </c>
      <c r="N143" s="2">
        <f t="shared" si="14"/>
        <v>0</v>
      </c>
      <c r="O143" s="2">
        <f t="shared" si="14"/>
        <v>0</v>
      </c>
      <c r="P143" s="2">
        <f t="shared" si="14"/>
        <v>0</v>
      </c>
    </row>
    <row r="144" spans="1:16" x14ac:dyDescent="0.2">
      <c r="A144" s="2">
        <v>70000</v>
      </c>
      <c r="B144" s="16">
        <f t="shared" si="12"/>
        <v>0.12630686671845717</v>
      </c>
      <c r="C144" s="2">
        <f t="shared" si="13"/>
        <v>8841.4806702920014</v>
      </c>
      <c r="D144" s="2">
        <f>IF((A144+K144)&lt;'[1]Global Assumptions'!$G$7,((A144+K144)-'[1]Global Assumptions'!$G$9)*'[1]Global Assumptions'!$G$10,(('[1]Global Assumptions'!$G$7-'[1]Global Assumptions'!$G$9)*'[1]Global Assumptions'!$G$10)+IF((A144+K144)&lt;'[1]Global Assumptions'!$G$8,((A144+K144)-'[1]Global Assumptions'!$G$7)*'[1]Global Assumptions'!$G$11,('[1]Global Assumptions'!$G$8-'[1]Global Assumptions'!$G$7)*'[1]Global Assumptions'!$G$11))</f>
        <v>3581.8999999999996</v>
      </c>
      <c r="E144" s="2">
        <f>IF(A144&lt;'[1]Global Assumptions'!$G$12,A144*'[1]Global Assumptions'!$G$13*$H$3,'[1]Global Assumptions'!$G$12*'[1]Global Assumptions'!$G$13*$H$3)</f>
        <v>1299.5639999999999</v>
      </c>
      <c r="F144" s="2">
        <f>(A144+K144)*'[1]Global Assumptions'!$G$14</f>
        <v>1367.9719872000001</v>
      </c>
      <c r="G144" s="2">
        <f>IF(A144&lt;'[1]Global Assumptions'!$G$16,A144*'[1]Global Assumptions'!$G$15,'[1]Global Assumptions'!$G$16*'[1]Global Assumptions'!$G$15)</f>
        <v>252</v>
      </c>
      <c r="H144" s="2">
        <f>IF(A144&lt;'[1]Global Assumptions'!$G$7,A144*$D$13,IF(A144&lt;$F$13,(A144-'[1]Global Assumptions'!$G$7)*$E$13+'[1]Global Assumptions'!$G$7*$D$13,($F$13-'[1]Global Assumptions'!$G$7)*$E$13+'[1]Global Assumptions'!$G$7*$D$13))*$G$13</f>
        <v>0</v>
      </c>
      <c r="I144" s="2">
        <f>+'[1]Global Assumptions'!$G$21*$H$4+'[1]Global Assumptions'!$G$22*$H$5</f>
        <v>2187.6350830920001</v>
      </c>
      <c r="J144" s="2">
        <v>0</v>
      </c>
      <c r="K144" s="2">
        <f>IF(A144&lt;$H$7,A144*'[1]Global Assumptions'!$G$25/1000*$H$6*1.08*12,$H$7*'[1]Global Assumptions'!$G$25/1000*$H$6*1.08*12)</f>
        <v>152.40960000000001</v>
      </c>
      <c r="L144" s="2">
        <v>0</v>
      </c>
      <c r="M144" s="2">
        <f t="shared" si="14"/>
        <v>0</v>
      </c>
      <c r="N144" s="2">
        <f t="shared" si="14"/>
        <v>0</v>
      </c>
      <c r="O144" s="2">
        <f t="shared" si="14"/>
        <v>0</v>
      </c>
      <c r="P144" s="2">
        <f t="shared" si="14"/>
        <v>0</v>
      </c>
    </row>
    <row r="145" spans="1:16" x14ac:dyDescent="0.2">
      <c r="A145" s="2">
        <v>75000</v>
      </c>
      <c r="B145" s="16">
        <f t="shared" si="12"/>
        <v>0.11957439140122668</v>
      </c>
      <c r="C145" s="2">
        <f t="shared" si="13"/>
        <v>8968.0793550920007</v>
      </c>
      <c r="D145" s="2">
        <f>IF((A145+K145)&lt;'[1]Global Assumptions'!$G$7,((A145+K145)-'[1]Global Assumptions'!$G$9)*'[1]Global Assumptions'!$G$10,(('[1]Global Assumptions'!$G$7-'[1]Global Assumptions'!$G$9)*'[1]Global Assumptions'!$G$10)+IF((A145+K145)&lt;'[1]Global Assumptions'!$G$8,((A145+K145)-'[1]Global Assumptions'!$G$7)*'[1]Global Assumptions'!$G$11,('[1]Global Assumptions'!$G$8-'[1]Global Assumptions'!$G$7)*'[1]Global Assumptions'!$G$11))</f>
        <v>3581.8999999999996</v>
      </c>
      <c r="E145" s="2">
        <f>IF(A145&lt;'[1]Global Assumptions'!$G$12,A145*'[1]Global Assumptions'!$G$13*$H$3,'[1]Global Assumptions'!$G$12*'[1]Global Assumptions'!$G$13*$H$3)</f>
        <v>1299.5639999999999</v>
      </c>
      <c r="F145" s="2">
        <f>(A145+K145)*'[1]Global Assumptions'!$G$14</f>
        <v>1465.684272</v>
      </c>
      <c r="G145" s="2">
        <f>IF(A145&lt;'[1]Global Assumptions'!$G$16,A145*'[1]Global Assumptions'!$G$15,'[1]Global Assumptions'!$G$16*'[1]Global Assumptions'!$G$15)</f>
        <v>270</v>
      </c>
      <c r="H145" s="2">
        <f>IF(A145&lt;'[1]Global Assumptions'!$G$7,A145*$D$13,IF(A145&lt;$F$13,(A145-'[1]Global Assumptions'!$G$7)*$E$13+'[1]Global Assumptions'!$G$7*$D$13,($F$13-'[1]Global Assumptions'!$G$7)*$E$13+'[1]Global Assumptions'!$G$7*$D$13))*$G$13</f>
        <v>0</v>
      </c>
      <c r="I145" s="2">
        <f>+'[1]Global Assumptions'!$G$21*$H$4+'[1]Global Assumptions'!$G$22*$H$5</f>
        <v>2187.6350830920001</v>
      </c>
      <c r="J145" s="2">
        <v>0</v>
      </c>
      <c r="K145" s="2">
        <f>IF(A145&lt;$H$7,A145*'[1]Global Assumptions'!$G$25/1000*$H$6*1.08*12,$H$7*'[1]Global Assumptions'!$G$25/1000*$H$6*1.08*12)</f>
        <v>163.29599999999999</v>
      </c>
      <c r="L145" s="2">
        <v>0</v>
      </c>
      <c r="M145" s="2">
        <f t="shared" si="14"/>
        <v>0</v>
      </c>
      <c r="N145" s="2">
        <f t="shared" si="14"/>
        <v>0</v>
      </c>
      <c r="O145" s="2">
        <f t="shared" si="14"/>
        <v>0</v>
      </c>
      <c r="P145" s="2">
        <f t="shared" si="14"/>
        <v>0</v>
      </c>
    </row>
    <row r="146" spans="1:16" x14ac:dyDescent="0.2">
      <c r="A146" s="2">
        <v>80000</v>
      </c>
      <c r="B146" s="16">
        <f t="shared" si="12"/>
        <v>0.11368347549865</v>
      </c>
      <c r="C146" s="2">
        <f t="shared" si="13"/>
        <v>9094.678039892</v>
      </c>
      <c r="D146" s="2">
        <f>IF((A146+K146)&lt;'[1]Global Assumptions'!$G$7,((A146+K146)-'[1]Global Assumptions'!$G$9)*'[1]Global Assumptions'!$G$10,(('[1]Global Assumptions'!$G$7-'[1]Global Assumptions'!$G$9)*'[1]Global Assumptions'!$G$10)+IF((A146+K146)&lt;'[1]Global Assumptions'!$G$8,((A146+K146)-'[1]Global Assumptions'!$G$7)*'[1]Global Assumptions'!$G$11,('[1]Global Assumptions'!$G$8-'[1]Global Assumptions'!$G$7)*'[1]Global Assumptions'!$G$11))</f>
        <v>3581.8999999999996</v>
      </c>
      <c r="E146" s="2">
        <f>IF(A146&lt;'[1]Global Assumptions'!$G$12,A146*'[1]Global Assumptions'!$G$13*$H$3,'[1]Global Assumptions'!$G$12*'[1]Global Assumptions'!$G$13*$H$3)</f>
        <v>1299.5639999999999</v>
      </c>
      <c r="F146" s="2">
        <f>(A146+K146)*'[1]Global Assumptions'!$G$14</f>
        <v>1563.3965568000001</v>
      </c>
      <c r="G146" s="2">
        <f>IF(A146&lt;'[1]Global Assumptions'!$G$16,A146*'[1]Global Assumptions'!$G$15,'[1]Global Assumptions'!$G$16*'[1]Global Assumptions'!$G$15)</f>
        <v>288</v>
      </c>
      <c r="H146" s="2">
        <f>IF(A146&lt;'[1]Global Assumptions'!$G$7,A146*$D$13,IF(A146&lt;$F$13,(A146-'[1]Global Assumptions'!$G$7)*$E$13+'[1]Global Assumptions'!$G$7*$D$13,($F$13-'[1]Global Assumptions'!$G$7)*$E$13+'[1]Global Assumptions'!$G$7*$D$13))*$G$13</f>
        <v>0</v>
      </c>
      <c r="I146" s="2">
        <f>+'[1]Global Assumptions'!$G$21*$H$4+'[1]Global Assumptions'!$G$22*$H$5</f>
        <v>2187.6350830920001</v>
      </c>
      <c r="J146" s="2">
        <v>0</v>
      </c>
      <c r="K146" s="2">
        <f>IF(A146&lt;$H$7,A146*'[1]Global Assumptions'!$G$25/1000*$H$6*1.08*12,$H$7*'[1]Global Assumptions'!$G$25/1000*$H$6*1.08*12)</f>
        <v>174.1824</v>
      </c>
      <c r="L146" s="2">
        <v>0</v>
      </c>
      <c r="M146" s="2">
        <f t="shared" si="14"/>
        <v>0</v>
      </c>
      <c r="N146" s="2">
        <f t="shared" si="14"/>
        <v>0</v>
      </c>
      <c r="O146" s="2">
        <f t="shared" si="14"/>
        <v>0</v>
      </c>
      <c r="P146" s="2">
        <f t="shared" si="14"/>
        <v>0</v>
      </c>
    </row>
    <row r="147" spans="1:16" x14ac:dyDescent="0.2">
      <c r="A147" s="2">
        <v>85000</v>
      </c>
      <c r="B147" s="16">
        <f t="shared" si="12"/>
        <v>0.10848560852578824</v>
      </c>
      <c r="C147" s="2">
        <f t="shared" si="13"/>
        <v>9221.2767246920012</v>
      </c>
      <c r="D147" s="2">
        <f>IF((A147+K147)&lt;'[1]Global Assumptions'!$G$7,((A147+K147)-'[1]Global Assumptions'!$G$9)*'[1]Global Assumptions'!$G$10,(('[1]Global Assumptions'!$G$7-'[1]Global Assumptions'!$G$9)*'[1]Global Assumptions'!$G$10)+IF((A147+K147)&lt;'[1]Global Assumptions'!$G$8,((A147+K147)-'[1]Global Assumptions'!$G$7)*'[1]Global Assumptions'!$G$11,('[1]Global Assumptions'!$G$8-'[1]Global Assumptions'!$G$7)*'[1]Global Assumptions'!$G$11))</f>
        <v>3581.8999999999996</v>
      </c>
      <c r="E147" s="2">
        <f>IF(A147&lt;'[1]Global Assumptions'!$G$12,A147*'[1]Global Assumptions'!$G$13*$H$3,'[1]Global Assumptions'!$G$12*'[1]Global Assumptions'!$G$13*$H$3)</f>
        <v>1299.5639999999999</v>
      </c>
      <c r="F147" s="2">
        <f>(A147+K147)*'[1]Global Assumptions'!$G$14</f>
        <v>1661.1088415999998</v>
      </c>
      <c r="G147" s="2">
        <f>IF(A147&lt;'[1]Global Assumptions'!$G$16,A147*'[1]Global Assumptions'!$G$15,'[1]Global Assumptions'!$G$16*'[1]Global Assumptions'!$G$15)</f>
        <v>306</v>
      </c>
      <c r="H147" s="2">
        <f>IF(A147&lt;'[1]Global Assumptions'!$G$7,A147*$D$13,IF(A147&lt;$F$13,(A147-'[1]Global Assumptions'!$G$7)*$E$13+'[1]Global Assumptions'!$G$7*$D$13,($F$13-'[1]Global Assumptions'!$G$7)*$E$13+'[1]Global Assumptions'!$G$7*$D$13))*$G$13</f>
        <v>0</v>
      </c>
      <c r="I147" s="2">
        <f>+'[1]Global Assumptions'!$G$21*$H$4+'[1]Global Assumptions'!$G$22*$H$5</f>
        <v>2187.6350830920001</v>
      </c>
      <c r="J147" s="2">
        <v>0</v>
      </c>
      <c r="K147" s="2">
        <f>IF(A147&lt;$H$7,A147*'[1]Global Assumptions'!$G$25/1000*$H$6*1.08*12,$H$7*'[1]Global Assumptions'!$G$25/1000*$H$6*1.08*12)</f>
        <v>185.06880000000001</v>
      </c>
      <c r="L147" s="2">
        <v>0</v>
      </c>
      <c r="M147" s="2">
        <f t="shared" si="14"/>
        <v>0</v>
      </c>
      <c r="N147" s="2">
        <f t="shared" si="14"/>
        <v>0</v>
      </c>
      <c r="O147" s="2">
        <f t="shared" si="14"/>
        <v>0</v>
      </c>
      <c r="P147" s="2">
        <f t="shared" si="14"/>
        <v>0</v>
      </c>
    </row>
    <row r="148" spans="1:16" x14ac:dyDescent="0.2">
      <c r="A148" s="2">
        <v>90000</v>
      </c>
      <c r="B148" s="16">
        <f t="shared" si="12"/>
        <v>0.10386528232768889</v>
      </c>
      <c r="C148" s="2">
        <f t="shared" si="13"/>
        <v>9347.8754094920005</v>
      </c>
      <c r="D148" s="2">
        <f>IF((A148+K148)&lt;'[1]Global Assumptions'!$G$7,((A148+K148)-'[1]Global Assumptions'!$G$9)*'[1]Global Assumptions'!$G$10,(('[1]Global Assumptions'!$G$7-'[1]Global Assumptions'!$G$9)*'[1]Global Assumptions'!$G$10)+IF((A148+K148)&lt;'[1]Global Assumptions'!$G$8,((A148+K148)-'[1]Global Assumptions'!$G$7)*'[1]Global Assumptions'!$G$11,('[1]Global Assumptions'!$G$8-'[1]Global Assumptions'!$G$7)*'[1]Global Assumptions'!$G$11))</f>
        <v>3581.8999999999996</v>
      </c>
      <c r="E148" s="2">
        <f>IF(A148&lt;'[1]Global Assumptions'!$G$12,A148*'[1]Global Assumptions'!$G$13*$H$3,'[1]Global Assumptions'!$G$12*'[1]Global Assumptions'!$G$13*$H$3)</f>
        <v>1299.5639999999999</v>
      </c>
      <c r="F148" s="2">
        <f>(A148+K148)*'[1]Global Assumptions'!$G$14</f>
        <v>1758.8211263999999</v>
      </c>
      <c r="G148" s="2">
        <f>IF(A148&lt;'[1]Global Assumptions'!$G$16,A148*'[1]Global Assumptions'!$G$15,'[1]Global Assumptions'!$G$16*'[1]Global Assumptions'!$G$15)</f>
        <v>324</v>
      </c>
      <c r="H148" s="2">
        <f>IF(A148&lt;'[1]Global Assumptions'!$G$7,A148*$D$13,IF(A148&lt;$F$13,(A148-'[1]Global Assumptions'!$G$7)*$E$13+'[1]Global Assumptions'!$G$7*$D$13,($F$13-'[1]Global Assumptions'!$G$7)*$E$13+'[1]Global Assumptions'!$G$7*$D$13))*$G$13</f>
        <v>0</v>
      </c>
      <c r="I148" s="2">
        <f>+'[1]Global Assumptions'!$G$21*$H$4+'[1]Global Assumptions'!$G$22*$H$5</f>
        <v>2187.6350830920001</v>
      </c>
      <c r="J148" s="2">
        <v>0</v>
      </c>
      <c r="K148" s="2">
        <f>IF(A148&lt;$H$7,A148*'[1]Global Assumptions'!$G$25/1000*$H$6*1.08*12,$H$7*'[1]Global Assumptions'!$G$25/1000*$H$6*1.08*12)</f>
        <v>195.95520000000005</v>
      </c>
      <c r="L148" s="2">
        <v>0</v>
      </c>
      <c r="M148" s="2">
        <f t="shared" si="14"/>
        <v>0</v>
      </c>
      <c r="N148" s="2">
        <f t="shared" si="14"/>
        <v>0</v>
      </c>
      <c r="O148" s="2">
        <f t="shared" si="14"/>
        <v>0</v>
      </c>
      <c r="P148" s="2">
        <f t="shared" si="14"/>
        <v>0</v>
      </c>
    </row>
    <row r="149" spans="1:16" x14ac:dyDescent="0.2">
      <c r="A149" s="2">
        <v>95000</v>
      </c>
      <c r="B149" s="16">
        <f t="shared" si="12"/>
        <v>9.9731306255705254E-2</v>
      </c>
      <c r="C149" s="2">
        <f t="shared" si="13"/>
        <v>9474.4740942919998</v>
      </c>
      <c r="D149" s="2">
        <f>IF((A149+K149)&lt;'[1]Global Assumptions'!$G$7,((A149+K149)-'[1]Global Assumptions'!$G$9)*'[1]Global Assumptions'!$G$10,(('[1]Global Assumptions'!$G$7-'[1]Global Assumptions'!$G$9)*'[1]Global Assumptions'!$G$10)+IF((A149+K149)&lt;'[1]Global Assumptions'!$G$8,((A149+K149)-'[1]Global Assumptions'!$G$7)*'[1]Global Assumptions'!$G$11,('[1]Global Assumptions'!$G$8-'[1]Global Assumptions'!$G$7)*'[1]Global Assumptions'!$G$11))</f>
        <v>3581.8999999999996</v>
      </c>
      <c r="E149" s="2">
        <f>IF(A149&lt;'[1]Global Assumptions'!$G$12,A149*'[1]Global Assumptions'!$G$13*$H$3,'[1]Global Assumptions'!$G$12*'[1]Global Assumptions'!$G$13*$H$3)</f>
        <v>1299.5639999999999</v>
      </c>
      <c r="F149" s="2">
        <f>(A149+K149)*'[1]Global Assumptions'!$G$14</f>
        <v>1856.5334112</v>
      </c>
      <c r="G149" s="2">
        <f>IF(A149&lt;'[1]Global Assumptions'!$G$16,A149*'[1]Global Assumptions'!$G$15,'[1]Global Assumptions'!$G$16*'[1]Global Assumptions'!$G$15)</f>
        <v>342</v>
      </c>
      <c r="H149" s="2">
        <f>IF(A149&lt;'[1]Global Assumptions'!$G$7,A149*$D$13,IF(A149&lt;$F$13,(A149-'[1]Global Assumptions'!$G$7)*$E$13+'[1]Global Assumptions'!$G$7*$D$13,($F$13-'[1]Global Assumptions'!$G$7)*$E$13+'[1]Global Assumptions'!$G$7*$D$13))*$G$13</f>
        <v>0</v>
      </c>
      <c r="I149" s="2">
        <f>+'[1]Global Assumptions'!$G$21*$H$4+'[1]Global Assumptions'!$G$22*$H$5</f>
        <v>2187.6350830920001</v>
      </c>
      <c r="J149" s="2">
        <v>0</v>
      </c>
      <c r="K149" s="2">
        <f>IF(A149&lt;$H$7,A149*'[1]Global Assumptions'!$G$25/1000*$H$6*1.08*12,$H$7*'[1]Global Assumptions'!$G$25/1000*$H$6*1.08*12)</f>
        <v>206.84159999999997</v>
      </c>
      <c r="L149" s="2">
        <v>0</v>
      </c>
      <c r="M149" s="2">
        <f t="shared" si="14"/>
        <v>0</v>
      </c>
      <c r="N149" s="2">
        <f t="shared" si="14"/>
        <v>0</v>
      </c>
      <c r="O149" s="2">
        <f t="shared" si="14"/>
        <v>0</v>
      </c>
      <c r="P149" s="2">
        <f t="shared" si="14"/>
        <v>0</v>
      </c>
    </row>
    <row r="150" spans="1:16" x14ac:dyDescent="0.2">
      <c r="A150" s="2">
        <v>100000</v>
      </c>
      <c r="B150" s="16">
        <f t="shared" si="12"/>
        <v>9.6010727790919986E-2</v>
      </c>
      <c r="C150" s="2">
        <f t="shared" si="13"/>
        <v>9601.0727790919991</v>
      </c>
      <c r="D150" s="2">
        <f>IF((A150+K150)&lt;'[1]Global Assumptions'!$G$7,((A150+K150)-'[1]Global Assumptions'!$G$9)*'[1]Global Assumptions'!$G$10,(('[1]Global Assumptions'!$G$7-'[1]Global Assumptions'!$G$9)*'[1]Global Assumptions'!$G$10)+IF((A150+K150)&lt;'[1]Global Assumptions'!$G$8,((A150+K150)-'[1]Global Assumptions'!$G$7)*'[1]Global Assumptions'!$G$11,('[1]Global Assumptions'!$G$8-'[1]Global Assumptions'!$G$7)*'[1]Global Assumptions'!$G$11))</f>
        <v>3581.8999999999996</v>
      </c>
      <c r="E150" s="2">
        <f>IF(A150&lt;'[1]Global Assumptions'!$G$12,A150*'[1]Global Assumptions'!$G$13*$H$3,'[1]Global Assumptions'!$G$12*'[1]Global Assumptions'!$G$13*$H$3)</f>
        <v>1299.5639999999999</v>
      </c>
      <c r="F150" s="2">
        <f>(A150+K150)*'[1]Global Assumptions'!$G$14</f>
        <v>1954.245696</v>
      </c>
      <c r="G150" s="2">
        <f>IF(A150&lt;'[1]Global Assumptions'!$G$16,A150*'[1]Global Assumptions'!$G$15,'[1]Global Assumptions'!$G$16*'[1]Global Assumptions'!$G$15)</f>
        <v>360</v>
      </c>
      <c r="H150" s="2">
        <f>IF(A150&lt;'[1]Global Assumptions'!$G$7,A150*$D$13,IF(A150&lt;$F$13,(A150-'[1]Global Assumptions'!$G$7)*$E$13+'[1]Global Assumptions'!$G$7*$D$13,($F$13-'[1]Global Assumptions'!$G$7)*$E$13+'[1]Global Assumptions'!$G$7*$D$13))*$G$13</f>
        <v>0</v>
      </c>
      <c r="I150" s="2">
        <f>+'[1]Global Assumptions'!$G$21*$H$4+'[1]Global Assumptions'!$G$22*$H$5</f>
        <v>2187.6350830920001</v>
      </c>
      <c r="J150" s="2">
        <v>0</v>
      </c>
      <c r="K150" s="2">
        <f>IF(A150&lt;$H$7,A150*'[1]Global Assumptions'!$G$25/1000*$H$6*1.08*12,$H$7*'[1]Global Assumptions'!$G$25/1000*$H$6*1.08*12)</f>
        <v>217.72800000000001</v>
      </c>
      <c r="L150" s="2">
        <v>0</v>
      </c>
      <c r="M150" s="2">
        <f t="shared" si="14"/>
        <v>0</v>
      </c>
      <c r="N150" s="2">
        <f t="shared" si="14"/>
        <v>0</v>
      </c>
      <c r="O150" s="2">
        <f t="shared" si="14"/>
        <v>0</v>
      </c>
      <c r="P150" s="2">
        <f t="shared" si="14"/>
        <v>0</v>
      </c>
    </row>
    <row r="151" spans="1:16" x14ac:dyDescent="0.2">
      <c r="A151" s="2">
        <v>105000</v>
      </c>
      <c r="B151" s="16">
        <f t="shared" si="12"/>
        <v>9.2370788372304766E-2</v>
      </c>
      <c r="C151" s="2">
        <f t="shared" si="13"/>
        <v>9698.9327790919997</v>
      </c>
      <c r="D151" s="2">
        <f>IF((A151+K151)&lt;'[1]Global Assumptions'!$G$7,((A151+K151)-'[1]Global Assumptions'!$G$9)*'[1]Global Assumptions'!$G$10,(('[1]Global Assumptions'!$G$7-'[1]Global Assumptions'!$G$9)*'[1]Global Assumptions'!$G$10)+IF((A151+K151)&lt;'[1]Global Assumptions'!$G$8,((A151+K151)-'[1]Global Assumptions'!$G$7)*'[1]Global Assumptions'!$G$11,('[1]Global Assumptions'!$G$8-'[1]Global Assumptions'!$G$7)*'[1]Global Assumptions'!$G$11))</f>
        <v>3581.8999999999996</v>
      </c>
      <c r="E151" s="2">
        <f>IF(A151&lt;'[1]Global Assumptions'!$G$12,A151*'[1]Global Assumptions'!$G$13*$H$3,'[1]Global Assumptions'!$G$12*'[1]Global Assumptions'!$G$13*$H$3)</f>
        <v>1299.5639999999999</v>
      </c>
      <c r="F151" s="2">
        <f>(A151+K151)*'[1]Global Assumptions'!$G$14</f>
        <v>2051.745696</v>
      </c>
      <c r="G151" s="2">
        <f>IF(A151&lt;'[1]Global Assumptions'!$G$16,A151*'[1]Global Assumptions'!$G$15,'[1]Global Assumptions'!$G$16*'[1]Global Assumptions'!$G$15)</f>
        <v>360.36</v>
      </c>
      <c r="H151" s="2">
        <f>IF(A151&lt;'[1]Global Assumptions'!$G$7,A151*$D$13,IF(A151&lt;$F$13,(A151-'[1]Global Assumptions'!$G$7)*$E$13+'[1]Global Assumptions'!$G$7*$D$13,($F$13-'[1]Global Assumptions'!$G$7)*$E$13+'[1]Global Assumptions'!$G$7*$D$13))*$G$13</f>
        <v>0</v>
      </c>
      <c r="I151" s="2">
        <f>+'[1]Global Assumptions'!$G$21*$H$4+'[1]Global Assumptions'!$G$22*$H$5</f>
        <v>2187.6350830920001</v>
      </c>
      <c r="J151" s="2">
        <v>0</v>
      </c>
      <c r="K151" s="2">
        <f>IF(A151&lt;$H$7,A151*'[1]Global Assumptions'!$G$25/1000*$H$6*1.08*12,$H$7*'[1]Global Assumptions'!$G$25/1000*$H$6*1.08*12)</f>
        <v>217.72800000000001</v>
      </c>
      <c r="L151" s="2">
        <v>0</v>
      </c>
      <c r="M151" s="2">
        <f t="shared" si="14"/>
        <v>0</v>
      </c>
      <c r="N151" s="2">
        <f t="shared" si="14"/>
        <v>0</v>
      </c>
      <c r="O151" s="2">
        <f t="shared" si="14"/>
        <v>0</v>
      </c>
      <c r="P151" s="2">
        <f t="shared" si="14"/>
        <v>0</v>
      </c>
    </row>
    <row r="152" spans="1:16" x14ac:dyDescent="0.2">
      <c r="A152" s="2">
        <v>110000</v>
      </c>
      <c r="B152" s="16">
        <f t="shared" si="12"/>
        <v>8.9058479809927274E-2</v>
      </c>
      <c r="C152" s="2">
        <f t="shared" si="13"/>
        <v>9796.4327790919997</v>
      </c>
      <c r="D152" s="2">
        <f>IF((A152+K152)&lt;'[1]Global Assumptions'!$G$7,((A152+K152)-'[1]Global Assumptions'!$G$9)*'[1]Global Assumptions'!$G$10,(('[1]Global Assumptions'!$G$7-'[1]Global Assumptions'!$G$9)*'[1]Global Assumptions'!$G$10)+IF((A152+K152)&lt;'[1]Global Assumptions'!$G$8,((A152+K152)-'[1]Global Assumptions'!$G$7)*'[1]Global Assumptions'!$G$11,('[1]Global Assumptions'!$G$8-'[1]Global Assumptions'!$G$7)*'[1]Global Assumptions'!$G$11))</f>
        <v>3581.8999999999996</v>
      </c>
      <c r="E152" s="2">
        <f>IF(A152&lt;'[1]Global Assumptions'!$G$12,A152*'[1]Global Assumptions'!$G$13*$H$3,'[1]Global Assumptions'!$G$12*'[1]Global Assumptions'!$G$13*$H$3)</f>
        <v>1299.5639999999999</v>
      </c>
      <c r="F152" s="2">
        <f>(A152+K152)*'[1]Global Assumptions'!$G$14</f>
        <v>2149.245696</v>
      </c>
      <c r="G152" s="2">
        <f>IF(A152&lt;'[1]Global Assumptions'!$G$16,A152*'[1]Global Assumptions'!$G$15,'[1]Global Assumptions'!$G$16*'[1]Global Assumptions'!$G$15)</f>
        <v>360.36</v>
      </c>
      <c r="H152" s="2">
        <f>IF(A152&lt;'[1]Global Assumptions'!$G$7,A152*$D$13,IF(A152&lt;$F$13,(A152-'[1]Global Assumptions'!$G$7)*$E$13+'[1]Global Assumptions'!$G$7*$D$13,($F$13-'[1]Global Assumptions'!$G$7)*$E$13+'[1]Global Assumptions'!$G$7*$D$13))*$G$13</f>
        <v>0</v>
      </c>
      <c r="I152" s="2">
        <f>+'[1]Global Assumptions'!$G$21*$H$4+'[1]Global Assumptions'!$G$22*$H$5</f>
        <v>2187.6350830920001</v>
      </c>
      <c r="J152" s="2">
        <v>0</v>
      </c>
      <c r="K152" s="2">
        <f>IF(A152&lt;$H$7,A152*'[1]Global Assumptions'!$G$25/1000*$H$6*1.08*12,$H$7*'[1]Global Assumptions'!$G$25/1000*$H$6*1.08*12)</f>
        <v>217.72800000000001</v>
      </c>
      <c r="L152" s="2">
        <v>0</v>
      </c>
      <c r="M152" s="2">
        <f t="shared" si="14"/>
        <v>0</v>
      </c>
      <c r="N152" s="2">
        <f t="shared" si="14"/>
        <v>0</v>
      </c>
      <c r="O152" s="2">
        <f t="shared" si="14"/>
        <v>0</v>
      </c>
      <c r="P152" s="2">
        <f t="shared" si="14"/>
        <v>0</v>
      </c>
    </row>
    <row r="153" spans="1:16" x14ac:dyDescent="0.2">
      <c r="A153" s="2">
        <v>115000</v>
      </c>
      <c r="B153" s="16">
        <f t="shared" si="12"/>
        <v>8.6034198079060861E-2</v>
      </c>
      <c r="C153" s="2">
        <f t="shared" si="13"/>
        <v>9893.9327790919997</v>
      </c>
      <c r="D153" s="2">
        <f>IF((A153+K153)&lt;'[1]Global Assumptions'!$G$7,((A153+K153)-'[1]Global Assumptions'!$G$9)*'[1]Global Assumptions'!$G$10,(('[1]Global Assumptions'!$G$7-'[1]Global Assumptions'!$G$9)*'[1]Global Assumptions'!$G$10)+IF((A153+K153)&lt;'[1]Global Assumptions'!$G$8,((A153+K153)-'[1]Global Assumptions'!$G$7)*'[1]Global Assumptions'!$G$11,('[1]Global Assumptions'!$G$8-'[1]Global Assumptions'!$G$7)*'[1]Global Assumptions'!$G$11))</f>
        <v>3581.8999999999996</v>
      </c>
      <c r="E153" s="2">
        <f>IF(A153&lt;'[1]Global Assumptions'!$G$12,A153*'[1]Global Assumptions'!$G$13*$H$3,'[1]Global Assumptions'!$G$12*'[1]Global Assumptions'!$G$13*$H$3)</f>
        <v>1299.5639999999999</v>
      </c>
      <c r="F153" s="2">
        <f>(A153+K153)*'[1]Global Assumptions'!$G$14</f>
        <v>2246.745696</v>
      </c>
      <c r="G153" s="2">
        <f>IF(A153&lt;'[1]Global Assumptions'!$G$16,A153*'[1]Global Assumptions'!$G$15,'[1]Global Assumptions'!$G$16*'[1]Global Assumptions'!$G$15)</f>
        <v>360.36</v>
      </c>
      <c r="H153" s="2">
        <f>IF(A153&lt;'[1]Global Assumptions'!$G$7,A153*$D$13,IF(A153&lt;$F$13,(A153-'[1]Global Assumptions'!$G$7)*$E$13+'[1]Global Assumptions'!$G$7*$D$13,($F$13-'[1]Global Assumptions'!$G$7)*$E$13+'[1]Global Assumptions'!$G$7*$D$13))*$G$13</f>
        <v>0</v>
      </c>
      <c r="I153" s="2">
        <f>+'[1]Global Assumptions'!$G$21*$H$4+'[1]Global Assumptions'!$G$22*$H$5</f>
        <v>2187.6350830920001</v>
      </c>
      <c r="J153" s="2">
        <v>0</v>
      </c>
      <c r="K153" s="2">
        <f>IF(A153&lt;$H$7,A153*'[1]Global Assumptions'!$G$25/1000*$H$6*1.08*12,$H$7*'[1]Global Assumptions'!$G$25/1000*$H$6*1.08*12)</f>
        <v>217.72800000000001</v>
      </c>
      <c r="L153" s="2">
        <v>0</v>
      </c>
      <c r="M153" s="2">
        <f t="shared" si="14"/>
        <v>0</v>
      </c>
      <c r="N153" s="2">
        <f t="shared" si="14"/>
        <v>0</v>
      </c>
      <c r="O153" s="2">
        <f t="shared" si="14"/>
        <v>0</v>
      </c>
      <c r="P153" s="2">
        <f t="shared" si="14"/>
        <v>0</v>
      </c>
    </row>
    <row r="154" spans="1:16" x14ac:dyDescent="0.2">
      <c r="A154" s="2">
        <v>120000</v>
      </c>
      <c r="B154" s="16">
        <f t="shared" si="12"/>
        <v>8.326193982576667E-2</v>
      </c>
      <c r="C154" s="2">
        <f t="shared" si="13"/>
        <v>9991.4327790919997</v>
      </c>
      <c r="D154" s="2">
        <f>IF((A154+K154)&lt;'[1]Global Assumptions'!$G$7,((A154+K154)-'[1]Global Assumptions'!$G$9)*'[1]Global Assumptions'!$G$10,(('[1]Global Assumptions'!$G$7-'[1]Global Assumptions'!$G$9)*'[1]Global Assumptions'!$G$10)+IF((A154+K154)&lt;'[1]Global Assumptions'!$G$8,((A154+K154)-'[1]Global Assumptions'!$G$7)*'[1]Global Assumptions'!$G$11,('[1]Global Assumptions'!$G$8-'[1]Global Assumptions'!$G$7)*'[1]Global Assumptions'!$G$11))</f>
        <v>3581.8999999999996</v>
      </c>
      <c r="E154" s="2">
        <f>IF(A154&lt;'[1]Global Assumptions'!$G$12,A154*'[1]Global Assumptions'!$G$13*$H$3,'[1]Global Assumptions'!$G$12*'[1]Global Assumptions'!$G$13*$H$3)</f>
        <v>1299.5639999999999</v>
      </c>
      <c r="F154" s="2">
        <f>(A154+K154)*'[1]Global Assumptions'!$G$14</f>
        <v>2344.245696</v>
      </c>
      <c r="G154" s="2">
        <f>IF(A154&lt;'[1]Global Assumptions'!$G$16,A154*'[1]Global Assumptions'!$G$15,'[1]Global Assumptions'!$G$16*'[1]Global Assumptions'!$G$15)</f>
        <v>360.36</v>
      </c>
      <c r="H154" s="2">
        <f>IF(A154&lt;'[1]Global Assumptions'!$G$7,A154*$D$13,IF(A154&lt;$F$13,(A154-'[1]Global Assumptions'!$G$7)*$E$13+'[1]Global Assumptions'!$G$7*$D$13,($F$13-'[1]Global Assumptions'!$G$7)*$E$13+'[1]Global Assumptions'!$G$7*$D$13))*$G$13</f>
        <v>0</v>
      </c>
      <c r="I154" s="2">
        <f>+'[1]Global Assumptions'!$G$21*$H$4+'[1]Global Assumptions'!$G$22*$H$5</f>
        <v>2187.6350830920001</v>
      </c>
      <c r="J154" s="2">
        <v>0</v>
      </c>
      <c r="K154" s="2">
        <f>IF(A154&lt;$H$7,A154*'[1]Global Assumptions'!$G$25/1000*$H$6*1.08*12,$H$7*'[1]Global Assumptions'!$G$25/1000*$H$6*1.08*12)</f>
        <v>217.72800000000001</v>
      </c>
      <c r="L154" s="2">
        <v>0</v>
      </c>
      <c r="M154" s="2">
        <f t="shared" ref="M154:P170" si="15">+$A154*M$13</f>
        <v>0</v>
      </c>
      <c r="N154" s="2">
        <f t="shared" si="15"/>
        <v>0</v>
      </c>
      <c r="O154" s="2">
        <f t="shared" si="15"/>
        <v>0</v>
      </c>
      <c r="P154" s="2">
        <f t="shared" si="15"/>
        <v>0</v>
      </c>
    </row>
    <row r="155" spans="1:16" x14ac:dyDescent="0.2">
      <c r="A155" s="2">
        <v>125000</v>
      </c>
      <c r="B155" s="16">
        <f t="shared" si="12"/>
        <v>8.0711462232735995E-2</v>
      </c>
      <c r="C155" s="2">
        <f t="shared" si="13"/>
        <v>10088.932779092</v>
      </c>
      <c r="D155" s="2">
        <f>IF((A155+K155)&lt;'[1]Global Assumptions'!$G$7,((A155+K155)-'[1]Global Assumptions'!$G$9)*'[1]Global Assumptions'!$G$10,(('[1]Global Assumptions'!$G$7-'[1]Global Assumptions'!$G$9)*'[1]Global Assumptions'!$G$10)+IF((A155+K155)&lt;'[1]Global Assumptions'!$G$8,((A155+K155)-'[1]Global Assumptions'!$G$7)*'[1]Global Assumptions'!$G$11,('[1]Global Assumptions'!$G$8-'[1]Global Assumptions'!$G$7)*'[1]Global Assumptions'!$G$11))</f>
        <v>3581.8999999999996</v>
      </c>
      <c r="E155" s="2">
        <f>IF(A155&lt;'[1]Global Assumptions'!$G$12,A155*'[1]Global Assumptions'!$G$13*$H$3,'[1]Global Assumptions'!$G$12*'[1]Global Assumptions'!$G$13*$H$3)</f>
        <v>1299.5639999999999</v>
      </c>
      <c r="F155" s="2">
        <f>(A155+K155)*'[1]Global Assumptions'!$G$14</f>
        <v>2441.745696</v>
      </c>
      <c r="G155" s="2">
        <f>IF(A155&lt;'[1]Global Assumptions'!$G$16,A155*'[1]Global Assumptions'!$G$15,'[1]Global Assumptions'!$G$16*'[1]Global Assumptions'!$G$15)</f>
        <v>360.36</v>
      </c>
      <c r="H155" s="2">
        <f>IF(A155&lt;'[1]Global Assumptions'!$G$7,A155*$D$13,IF(A155&lt;$F$13,(A155-'[1]Global Assumptions'!$G$7)*$E$13+'[1]Global Assumptions'!$G$7*$D$13,($F$13-'[1]Global Assumptions'!$G$7)*$E$13+'[1]Global Assumptions'!$G$7*$D$13))*$G$13</f>
        <v>0</v>
      </c>
      <c r="I155" s="2">
        <f>+'[1]Global Assumptions'!$G$21*$H$4+'[1]Global Assumptions'!$G$22*$H$5</f>
        <v>2187.6350830920001</v>
      </c>
      <c r="J155" s="2">
        <v>0</v>
      </c>
      <c r="K155" s="2">
        <f>IF(A155&lt;$H$7,A155*'[1]Global Assumptions'!$G$25/1000*$H$6*1.08*12,$H$7*'[1]Global Assumptions'!$G$25/1000*$H$6*1.08*12)</f>
        <v>217.72800000000001</v>
      </c>
      <c r="L155" s="2">
        <v>0</v>
      </c>
      <c r="M155" s="2">
        <f t="shared" si="15"/>
        <v>0</v>
      </c>
      <c r="N155" s="2">
        <f t="shared" si="15"/>
        <v>0</v>
      </c>
      <c r="O155" s="2">
        <f t="shared" si="15"/>
        <v>0</v>
      </c>
      <c r="P155" s="2">
        <f t="shared" si="15"/>
        <v>0</v>
      </c>
    </row>
    <row r="156" spans="1:16" x14ac:dyDescent="0.2">
      <c r="A156" s="2">
        <v>130000</v>
      </c>
      <c r="B156" s="16">
        <f t="shared" si="12"/>
        <v>7.8357175223784617E-2</v>
      </c>
      <c r="C156" s="2">
        <f t="shared" si="13"/>
        <v>10186.432779092</v>
      </c>
      <c r="D156" s="2">
        <f>IF((A156+K156)&lt;'[1]Global Assumptions'!$G$7,((A156+K156)-'[1]Global Assumptions'!$G$9)*'[1]Global Assumptions'!$G$10,(('[1]Global Assumptions'!$G$7-'[1]Global Assumptions'!$G$9)*'[1]Global Assumptions'!$G$10)+IF((A156+K156)&lt;'[1]Global Assumptions'!$G$8,((A156+K156)-'[1]Global Assumptions'!$G$7)*'[1]Global Assumptions'!$G$11,('[1]Global Assumptions'!$G$8-'[1]Global Assumptions'!$G$7)*'[1]Global Assumptions'!$G$11))</f>
        <v>3581.8999999999996</v>
      </c>
      <c r="E156" s="2">
        <f>IF(A156&lt;'[1]Global Assumptions'!$G$12,A156*'[1]Global Assumptions'!$G$13*$H$3,'[1]Global Assumptions'!$G$12*'[1]Global Assumptions'!$G$13*$H$3)</f>
        <v>1299.5639999999999</v>
      </c>
      <c r="F156" s="2">
        <f>(A156+K156)*'[1]Global Assumptions'!$G$14</f>
        <v>2539.245696</v>
      </c>
      <c r="G156" s="2">
        <f>IF(A156&lt;'[1]Global Assumptions'!$G$16,A156*'[1]Global Assumptions'!$G$15,'[1]Global Assumptions'!$G$16*'[1]Global Assumptions'!$G$15)</f>
        <v>360.36</v>
      </c>
      <c r="H156" s="2">
        <f>IF(A156&lt;'[1]Global Assumptions'!$G$7,A156*$D$13,IF(A156&lt;$F$13,(A156-'[1]Global Assumptions'!$G$7)*$E$13+'[1]Global Assumptions'!$G$7*$D$13,($F$13-'[1]Global Assumptions'!$G$7)*$E$13+'[1]Global Assumptions'!$G$7*$D$13))*$G$13</f>
        <v>0</v>
      </c>
      <c r="I156" s="2">
        <f>+'[1]Global Assumptions'!$G$21*$H$4+'[1]Global Assumptions'!$G$22*$H$5</f>
        <v>2187.6350830920001</v>
      </c>
      <c r="J156" s="2">
        <v>0</v>
      </c>
      <c r="K156" s="2">
        <f>IF(A156&lt;$H$7,A156*'[1]Global Assumptions'!$G$25/1000*$H$6*1.08*12,$H$7*'[1]Global Assumptions'!$G$25/1000*$H$6*1.08*12)</f>
        <v>217.72800000000001</v>
      </c>
      <c r="L156" s="2">
        <v>0</v>
      </c>
      <c r="M156" s="2">
        <f t="shared" si="15"/>
        <v>0</v>
      </c>
      <c r="N156" s="2">
        <f t="shared" si="15"/>
        <v>0</v>
      </c>
      <c r="O156" s="2">
        <f t="shared" si="15"/>
        <v>0</v>
      </c>
      <c r="P156" s="2">
        <f t="shared" si="15"/>
        <v>0</v>
      </c>
    </row>
    <row r="157" spans="1:16" x14ac:dyDescent="0.2">
      <c r="A157" s="2">
        <v>135000</v>
      </c>
      <c r="B157" s="16">
        <f t="shared" si="12"/>
        <v>7.6177279845125928E-2</v>
      </c>
      <c r="C157" s="2">
        <f t="shared" si="13"/>
        <v>10283.932779092</v>
      </c>
      <c r="D157" s="2">
        <f>IF((A157+K157)&lt;'[1]Global Assumptions'!$G$7,((A157+K157)-'[1]Global Assumptions'!$G$9)*'[1]Global Assumptions'!$G$10,(('[1]Global Assumptions'!$G$7-'[1]Global Assumptions'!$G$9)*'[1]Global Assumptions'!$G$10)+IF((A157+K157)&lt;'[1]Global Assumptions'!$G$8,((A157+K157)-'[1]Global Assumptions'!$G$7)*'[1]Global Assumptions'!$G$11,('[1]Global Assumptions'!$G$8-'[1]Global Assumptions'!$G$7)*'[1]Global Assumptions'!$G$11))</f>
        <v>3581.8999999999996</v>
      </c>
      <c r="E157" s="2">
        <f>IF(A157&lt;'[1]Global Assumptions'!$G$12,A157*'[1]Global Assumptions'!$G$13*$H$3,'[1]Global Assumptions'!$G$12*'[1]Global Assumptions'!$G$13*$H$3)</f>
        <v>1299.5639999999999</v>
      </c>
      <c r="F157" s="2">
        <f>(A157+K157)*'[1]Global Assumptions'!$G$14</f>
        <v>2636.745696</v>
      </c>
      <c r="G157" s="2">
        <f>IF(A157&lt;'[1]Global Assumptions'!$G$16,A157*'[1]Global Assumptions'!$G$15,'[1]Global Assumptions'!$G$16*'[1]Global Assumptions'!$G$15)</f>
        <v>360.36</v>
      </c>
      <c r="H157" s="2">
        <f>IF(A157&lt;'[1]Global Assumptions'!$G$7,A157*$D$13,IF(A157&lt;$F$13,(A157-'[1]Global Assumptions'!$G$7)*$E$13+'[1]Global Assumptions'!$G$7*$D$13,($F$13-'[1]Global Assumptions'!$G$7)*$E$13+'[1]Global Assumptions'!$G$7*$D$13))*$G$13</f>
        <v>0</v>
      </c>
      <c r="I157" s="2">
        <f>+'[1]Global Assumptions'!$G$21*$H$4+'[1]Global Assumptions'!$G$22*$H$5</f>
        <v>2187.6350830920001</v>
      </c>
      <c r="J157" s="2">
        <v>0</v>
      </c>
      <c r="K157" s="2">
        <f>IF(A157&lt;$H$7,A157*'[1]Global Assumptions'!$G$25/1000*$H$6*1.08*12,$H$7*'[1]Global Assumptions'!$G$25/1000*$H$6*1.08*12)</f>
        <v>217.72800000000001</v>
      </c>
      <c r="L157" s="2">
        <v>0</v>
      </c>
      <c r="M157" s="2">
        <f t="shared" si="15"/>
        <v>0</v>
      </c>
      <c r="N157" s="2">
        <f t="shared" si="15"/>
        <v>0</v>
      </c>
      <c r="O157" s="2">
        <f t="shared" si="15"/>
        <v>0</v>
      </c>
      <c r="P157" s="2">
        <f t="shared" si="15"/>
        <v>0</v>
      </c>
    </row>
    <row r="158" spans="1:16" x14ac:dyDescent="0.2">
      <c r="A158" s="2">
        <v>140000</v>
      </c>
      <c r="B158" s="16">
        <f t="shared" si="12"/>
        <v>7.4153091279228575E-2</v>
      </c>
      <c r="C158" s="2">
        <f t="shared" si="13"/>
        <v>10381.432779092</v>
      </c>
      <c r="D158" s="2">
        <f>IF((A158+K158)&lt;'[1]Global Assumptions'!$G$7,((A158+K158)-'[1]Global Assumptions'!$G$9)*'[1]Global Assumptions'!$G$10,(('[1]Global Assumptions'!$G$7-'[1]Global Assumptions'!$G$9)*'[1]Global Assumptions'!$G$10)+IF((A158+K158)&lt;'[1]Global Assumptions'!$G$8,((A158+K158)-'[1]Global Assumptions'!$G$7)*'[1]Global Assumptions'!$G$11,('[1]Global Assumptions'!$G$8-'[1]Global Assumptions'!$G$7)*'[1]Global Assumptions'!$G$11))</f>
        <v>3581.8999999999996</v>
      </c>
      <c r="E158" s="2">
        <f>IF(A158&lt;'[1]Global Assumptions'!$G$12,A158*'[1]Global Assumptions'!$G$13*$H$3,'[1]Global Assumptions'!$G$12*'[1]Global Assumptions'!$G$13*$H$3)</f>
        <v>1299.5639999999999</v>
      </c>
      <c r="F158" s="2">
        <f>(A158+K158)*'[1]Global Assumptions'!$G$14</f>
        <v>2734.245696</v>
      </c>
      <c r="G158" s="2">
        <f>IF(A158&lt;'[1]Global Assumptions'!$G$16,A158*'[1]Global Assumptions'!$G$15,'[1]Global Assumptions'!$G$16*'[1]Global Assumptions'!$G$15)</f>
        <v>360.36</v>
      </c>
      <c r="H158" s="2">
        <f>IF(A158&lt;'[1]Global Assumptions'!$G$7,A158*$D$13,IF(A158&lt;$F$13,(A158-'[1]Global Assumptions'!$G$7)*$E$13+'[1]Global Assumptions'!$G$7*$D$13,($F$13-'[1]Global Assumptions'!$G$7)*$E$13+'[1]Global Assumptions'!$G$7*$D$13))*$G$13</f>
        <v>0</v>
      </c>
      <c r="I158" s="2">
        <f>+'[1]Global Assumptions'!$G$21*$H$4+'[1]Global Assumptions'!$G$22*$H$5</f>
        <v>2187.6350830920001</v>
      </c>
      <c r="J158" s="2">
        <v>0</v>
      </c>
      <c r="K158" s="2">
        <f>IF(A158&lt;$H$7,A158*'[1]Global Assumptions'!$G$25/1000*$H$6*1.08*12,$H$7*'[1]Global Assumptions'!$G$25/1000*$H$6*1.08*12)</f>
        <v>217.72800000000001</v>
      </c>
      <c r="L158" s="2">
        <v>0</v>
      </c>
      <c r="M158" s="2">
        <f t="shared" si="15"/>
        <v>0</v>
      </c>
      <c r="N158" s="2">
        <f t="shared" si="15"/>
        <v>0</v>
      </c>
      <c r="O158" s="2">
        <f t="shared" si="15"/>
        <v>0</v>
      </c>
      <c r="P158" s="2">
        <f t="shared" si="15"/>
        <v>0</v>
      </c>
    </row>
    <row r="159" spans="1:16" x14ac:dyDescent="0.2">
      <c r="A159" s="2">
        <v>145000</v>
      </c>
      <c r="B159" s="16">
        <f t="shared" si="12"/>
        <v>7.226850192477241E-2</v>
      </c>
      <c r="C159" s="2">
        <f t="shared" si="13"/>
        <v>10478.932779092</v>
      </c>
      <c r="D159" s="2">
        <f>IF((A159+K159)&lt;'[1]Global Assumptions'!$G$7,((A159+K159)-'[1]Global Assumptions'!$G$9)*'[1]Global Assumptions'!$G$10,(('[1]Global Assumptions'!$G$7-'[1]Global Assumptions'!$G$9)*'[1]Global Assumptions'!$G$10)+IF((A159+K159)&lt;'[1]Global Assumptions'!$G$8,((A159+K159)-'[1]Global Assumptions'!$G$7)*'[1]Global Assumptions'!$G$11,('[1]Global Assumptions'!$G$8-'[1]Global Assumptions'!$G$7)*'[1]Global Assumptions'!$G$11))</f>
        <v>3581.8999999999996</v>
      </c>
      <c r="E159" s="2">
        <f>IF(A159&lt;'[1]Global Assumptions'!$G$12,A159*'[1]Global Assumptions'!$G$13*$H$3,'[1]Global Assumptions'!$G$12*'[1]Global Assumptions'!$G$13*$H$3)</f>
        <v>1299.5639999999999</v>
      </c>
      <c r="F159" s="2">
        <f>(A159+K159)*'[1]Global Assumptions'!$G$14</f>
        <v>2831.745696</v>
      </c>
      <c r="G159" s="2">
        <f>IF(A159&lt;'[1]Global Assumptions'!$G$16,A159*'[1]Global Assumptions'!$G$15,'[1]Global Assumptions'!$G$16*'[1]Global Assumptions'!$G$15)</f>
        <v>360.36</v>
      </c>
      <c r="H159" s="2">
        <f>IF(A159&lt;'[1]Global Assumptions'!$G$7,A159*$D$13,IF(A159&lt;$F$13,(A159-'[1]Global Assumptions'!$G$7)*$E$13+'[1]Global Assumptions'!$G$7*$D$13,($F$13-'[1]Global Assumptions'!$G$7)*$E$13+'[1]Global Assumptions'!$G$7*$D$13))*$G$13</f>
        <v>0</v>
      </c>
      <c r="I159" s="2">
        <f>+'[1]Global Assumptions'!$G$21*$H$4+'[1]Global Assumptions'!$G$22*$H$5</f>
        <v>2187.6350830920001</v>
      </c>
      <c r="J159" s="2">
        <v>0</v>
      </c>
      <c r="K159" s="2">
        <f>IF(A159&lt;$H$7,A159*'[1]Global Assumptions'!$G$25/1000*$H$6*1.08*12,$H$7*'[1]Global Assumptions'!$G$25/1000*$H$6*1.08*12)</f>
        <v>217.72800000000001</v>
      </c>
      <c r="L159" s="2">
        <v>0</v>
      </c>
      <c r="M159" s="2">
        <f t="shared" si="15"/>
        <v>0</v>
      </c>
      <c r="N159" s="2">
        <f t="shared" si="15"/>
        <v>0</v>
      </c>
      <c r="O159" s="2">
        <f t="shared" si="15"/>
        <v>0</v>
      </c>
      <c r="P159" s="2">
        <f t="shared" si="15"/>
        <v>0</v>
      </c>
    </row>
    <row r="160" spans="1:16" x14ac:dyDescent="0.2">
      <c r="A160" s="2">
        <v>150000</v>
      </c>
      <c r="B160" s="16">
        <f t="shared" si="12"/>
        <v>7.0509551860613334E-2</v>
      </c>
      <c r="C160" s="2">
        <f t="shared" si="13"/>
        <v>10576.432779092</v>
      </c>
      <c r="D160" s="2">
        <f>IF((A160+K160)&lt;'[1]Global Assumptions'!$G$7,((A160+K160)-'[1]Global Assumptions'!$G$9)*'[1]Global Assumptions'!$G$10,(('[1]Global Assumptions'!$G$7-'[1]Global Assumptions'!$G$9)*'[1]Global Assumptions'!$G$10)+IF((A160+K160)&lt;'[1]Global Assumptions'!$G$8,((A160+K160)-'[1]Global Assumptions'!$G$7)*'[1]Global Assumptions'!$G$11,('[1]Global Assumptions'!$G$8-'[1]Global Assumptions'!$G$7)*'[1]Global Assumptions'!$G$11))</f>
        <v>3581.8999999999996</v>
      </c>
      <c r="E160" s="2">
        <f>IF(A160&lt;'[1]Global Assumptions'!$G$12,A160*'[1]Global Assumptions'!$G$13*$H$3,'[1]Global Assumptions'!$G$12*'[1]Global Assumptions'!$G$13*$H$3)</f>
        <v>1299.5639999999999</v>
      </c>
      <c r="F160" s="2">
        <f>(A160+K160)*'[1]Global Assumptions'!$G$14</f>
        <v>2929.245696</v>
      </c>
      <c r="G160" s="2">
        <f>IF(A160&lt;'[1]Global Assumptions'!$G$16,A160*'[1]Global Assumptions'!$G$15,'[1]Global Assumptions'!$G$16*'[1]Global Assumptions'!$G$15)</f>
        <v>360.36</v>
      </c>
      <c r="H160" s="2">
        <f>IF(A160&lt;'[1]Global Assumptions'!$G$7,A160*$D$13,IF(A160&lt;$F$13,(A160-'[1]Global Assumptions'!$G$7)*$E$13+'[1]Global Assumptions'!$G$7*$D$13,($F$13-'[1]Global Assumptions'!$G$7)*$E$13+'[1]Global Assumptions'!$G$7*$D$13))*$G$13</f>
        <v>0</v>
      </c>
      <c r="I160" s="2">
        <f>+'[1]Global Assumptions'!$G$21*$H$4+'[1]Global Assumptions'!$G$22*$H$5</f>
        <v>2187.6350830920001</v>
      </c>
      <c r="J160" s="2">
        <v>0</v>
      </c>
      <c r="K160" s="2">
        <f>IF(A160&lt;$H$7,A160*'[1]Global Assumptions'!$G$25/1000*$H$6*1.08*12,$H$7*'[1]Global Assumptions'!$G$25/1000*$H$6*1.08*12)</f>
        <v>217.72800000000001</v>
      </c>
      <c r="L160" s="2">
        <v>0</v>
      </c>
      <c r="M160" s="2">
        <f t="shared" si="15"/>
        <v>0</v>
      </c>
      <c r="N160" s="2">
        <f t="shared" si="15"/>
        <v>0</v>
      </c>
      <c r="O160" s="2">
        <f t="shared" si="15"/>
        <v>0</v>
      </c>
      <c r="P160" s="2">
        <f t="shared" si="15"/>
        <v>0</v>
      </c>
    </row>
    <row r="161" spans="1:16" x14ac:dyDescent="0.2">
      <c r="A161" s="2">
        <v>155000</v>
      </c>
      <c r="B161" s="16">
        <f t="shared" si="12"/>
        <v>6.8864082445754843E-2</v>
      </c>
      <c r="C161" s="2">
        <f t="shared" si="13"/>
        <v>10673.932779092</v>
      </c>
      <c r="D161" s="2">
        <f>IF((A161+K161)&lt;'[1]Global Assumptions'!$G$7,((A161+K161)-'[1]Global Assumptions'!$G$9)*'[1]Global Assumptions'!$G$10,(('[1]Global Assumptions'!$G$7-'[1]Global Assumptions'!$G$9)*'[1]Global Assumptions'!$G$10)+IF((A161+K161)&lt;'[1]Global Assumptions'!$G$8,((A161+K161)-'[1]Global Assumptions'!$G$7)*'[1]Global Assumptions'!$G$11,('[1]Global Assumptions'!$G$8-'[1]Global Assumptions'!$G$7)*'[1]Global Assumptions'!$G$11))</f>
        <v>3581.8999999999996</v>
      </c>
      <c r="E161" s="2">
        <f>IF(A161&lt;'[1]Global Assumptions'!$G$12,A161*'[1]Global Assumptions'!$G$13*$H$3,'[1]Global Assumptions'!$G$12*'[1]Global Assumptions'!$G$13*$H$3)</f>
        <v>1299.5639999999999</v>
      </c>
      <c r="F161" s="2">
        <f>(A161+K161)*'[1]Global Assumptions'!$G$14</f>
        <v>3026.745696</v>
      </c>
      <c r="G161" s="2">
        <f>IF(A161&lt;'[1]Global Assumptions'!$G$16,A161*'[1]Global Assumptions'!$G$15,'[1]Global Assumptions'!$G$16*'[1]Global Assumptions'!$G$15)</f>
        <v>360.36</v>
      </c>
      <c r="H161" s="2">
        <f>IF(A161&lt;'[1]Global Assumptions'!$G$7,A161*$D$13,IF(A161&lt;$F$13,(A161-'[1]Global Assumptions'!$G$7)*$E$13+'[1]Global Assumptions'!$G$7*$D$13,($F$13-'[1]Global Assumptions'!$G$7)*$E$13+'[1]Global Assumptions'!$G$7*$D$13))*$G$13</f>
        <v>0</v>
      </c>
      <c r="I161" s="2">
        <f>+'[1]Global Assumptions'!$G$21*$H$4+'[1]Global Assumptions'!$G$22*$H$5</f>
        <v>2187.6350830920001</v>
      </c>
      <c r="J161" s="2">
        <v>0</v>
      </c>
      <c r="K161" s="2">
        <f>IF(A161&lt;$H$7,A161*'[1]Global Assumptions'!$G$25/1000*$H$6*1.08*12,$H$7*'[1]Global Assumptions'!$G$25/1000*$H$6*1.08*12)</f>
        <v>217.72800000000001</v>
      </c>
      <c r="L161" s="2">
        <v>0</v>
      </c>
      <c r="M161" s="2">
        <f t="shared" si="15"/>
        <v>0</v>
      </c>
      <c r="N161" s="2">
        <f t="shared" si="15"/>
        <v>0</v>
      </c>
      <c r="O161" s="2">
        <f t="shared" si="15"/>
        <v>0</v>
      </c>
      <c r="P161" s="2">
        <f t="shared" si="15"/>
        <v>0</v>
      </c>
    </row>
    <row r="162" spans="1:16" x14ac:dyDescent="0.2">
      <c r="A162" s="2">
        <v>160000</v>
      </c>
      <c r="B162" s="16">
        <f t="shared" si="12"/>
        <v>6.7321454869325004E-2</v>
      </c>
      <c r="C162" s="2">
        <f t="shared" si="13"/>
        <v>10771.432779092</v>
      </c>
      <c r="D162" s="2">
        <f>IF((A162+K162)&lt;'[1]Global Assumptions'!$G$7,((A162+K162)-'[1]Global Assumptions'!$G$9)*'[1]Global Assumptions'!$G$10,(('[1]Global Assumptions'!$G$7-'[1]Global Assumptions'!$G$9)*'[1]Global Assumptions'!$G$10)+IF((A162+K162)&lt;'[1]Global Assumptions'!$G$8,((A162+K162)-'[1]Global Assumptions'!$G$7)*'[1]Global Assumptions'!$G$11,('[1]Global Assumptions'!$G$8-'[1]Global Assumptions'!$G$7)*'[1]Global Assumptions'!$G$11))</f>
        <v>3581.8999999999996</v>
      </c>
      <c r="E162" s="2">
        <f>IF(A162&lt;'[1]Global Assumptions'!$G$12,A162*'[1]Global Assumptions'!$G$13*$H$3,'[1]Global Assumptions'!$G$12*'[1]Global Assumptions'!$G$13*$H$3)</f>
        <v>1299.5639999999999</v>
      </c>
      <c r="F162" s="2">
        <f>(A162+K162)*'[1]Global Assumptions'!$G$14</f>
        <v>3124.245696</v>
      </c>
      <c r="G162" s="2">
        <f>IF(A162&lt;'[1]Global Assumptions'!$G$16,A162*'[1]Global Assumptions'!$G$15,'[1]Global Assumptions'!$G$16*'[1]Global Assumptions'!$G$15)</f>
        <v>360.36</v>
      </c>
      <c r="H162" s="2">
        <f>IF(A162&lt;'[1]Global Assumptions'!$G$7,A162*$D$13,IF(A162&lt;$F$13,(A162-'[1]Global Assumptions'!$G$7)*$E$13+'[1]Global Assumptions'!$G$7*$D$13,($F$13-'[1]Global Assumptions'!$G$7)*$E$13+'[1]Global Assumptions'!$G$7*$D$13))*$G$13</f>
        <v>0</v>
      </c>
      <c r="I162" s="2">
        <f>+'[1]Global Assumptions'!$G$21*$H$4+'[1]Global Assumptions'!$G$22*$H$5</f>
        <v>2187.6350830920001</v>
      </c>
      <c r="J162" s="2">
        <v>0</v>
      </c>
      <c r="K162" s="2">
        <f>IF(A162&lt;$H$7,A162*'[1]Global Assumptions'!$G$25/1000*$H$6*1.08*12,$H$7*'[1]Global Assumptions'!$G$25/1000*$H$6*1.08*12)</f>
        <v>217.72800000000001</v>
      </c>
      <c r="L162" s="2">
        <v>0</v>
      </c>
      <c r="M162" s="2">
        <f t="shared" si="15"/>
        <v>0</v>
      </c>
      <c r="N162" s="2">
        <f t="shared" si="15"/>
        <v>0</v>
      </c>
      <c r="O162" s="2">
        <f t="shared" si="15"/>
        <v>0</v>
      </c>
      <c r="P162" s="2">
        <f t="shared" si="15"/>
        <v>0</v>
      </c>
    </row>
    <row r="163" spans="1:16" x14ac:dyDescent="0.2">
      <c r="A163" s="2">
        <v>165000</v>
      </c>
      <c r="B163" s="16">
        <f t="shared" si="12"/>
        <v>6.5872319873284846E-2</v>
      </c>
      <c r="C163" s="2">
        <f t="shared" si="13"/>
        <v>10868.932779092</v>
      </c>
      <c r="D163" s="2">
        <f>IF((A163+K163)&lt;'[1]Global Assumptions'!$G$7,((A163+K163)-'[1]Global Assumptions'!$G$9)*'[1]Global Assumptions'!$G$10,(('[1]Global Assumptions'!$G$7-'[1]Global Assumptions'!$G$9)*'[1]Global Assumptions'!$G$10)+IF((A163+K163)&lt;'[1]Global Assumptions'!$G$8,((A163+K163)-'[1]Global Assumptions'!$G$7)*'[1]Global Assumptions'!$G$11,('[1]Global Assumptions'!$G$8-'[1]Global Assumptions'!$G$7)*'[1]Global Assumptions'!$G$11))</f>
        <v>3581.8999999999996</v>
      </c>
      <c r="E163" s="2">
        <f>IF(A163&lt;'[1]Global Assumptions'!$G$12,A163*'[1]Global Assumptions'!$G$13*$H$3,'[1]Global Assumptions'!$G$12*'[1]Global Assumptions'!$G$13*$H$3)</f>
        <v>1299.5639999999999</v>
      </c>
      <c r="F163" s="2">
        <f>(A163+K163)*'[1]Global Assumptions'!$G$14</f>
        <v>3221.745696</v>
      </c>
      <c r="G163" s="2">
        <f>IF(A163&lt;'[1]Global Assumptions'!$G$16,A163*'[1]Global Assumptions'!$G$15,'[1]Global Assumptions'!$G$16*'[1]Global Assumptions'!$G$15)</f>
        <v>360.36</v>
      </c>
      <c r="H163" s="2">
        <f>IF(A163&lt;'[1]Global Assumptions'!$G$7,A163*$D$13,IF(A163&lt;$F$13,(A163-'[1]Global Assumptions'!$G$7)*$E$13+'[1]Global Assumptions'!$G$7*$D$13,($F$13-'[1]Global Assumptions'!$G$7)*$E$13+'[1]Global Assumptions'!$G$7*$D$13))*$G$13</f>
        <v>0</v>
      </c>
      <c r="I163" s="2">
        <f>+'[1]Global Assumptions'!$G$21*$H$4+'[1]Global Assumptions'!$G$22*$H$5</f>
        <v>2187.6350830920001</v>
      </c>
      <c r="J163" s="2">
        <v>0</v>
      </c>
      <c r="K163" s="2">
        <f>IF(A163&lt;$H$7,A163*'[1]Global Assumptions'!$G$25/1000*$H$6*1.08*12,$H$7*'[1]Global Assumptions'!$G$25/1000*$H$6*1.08*12)</f>
        <v>217.72800000000001</v>
      </c>
      <c r="L163" s="2">
        <v>0</v>
      </c>
      <c r="M163" s="2">
        <f t="shared" si="15"/>
        <v>0</v>
      </c>
      <c r="N163" s="2">
        <f t="shared" si="15"/>
        <v>0</v>
      </c>
      <c r="O163" s="2">
        <f t="shared" si="15"/>
        <v>0</v>
      </c>
      <c r="P163" s="2">
        <f t="shared" si="15"/>
        <v>0</v>
      </c>
    </row>
    <row r="164" spans="1:16" x14ac:dyDescent="0.2">
      <c r="A164" s="2">
        <v>170000</v>
      </c>
      <c r="B164" s="16">
        <f t="shared" si="12"/>
        <v>6.4508428112305879E-2</v>
      </c>
      <c r="C164" s="2">
        <f t="shared" si="13"/>
        <v>10966.432779092</v>
      </c>
      <c r="D164" s="2">
        <f>IF((A164+K164)&lt;'[1]Global Assumptions'!$G$7,((A164+K164)-'[1]Global Assumptions'!$G$9)*'[1]Global Assumptions'!$G$10,(('[1]Global Assumptions'!$G$7-'[1]Global Assumptions'!$G$9)*'[1]Global Assumptions'!$G$10)+IF((A164+K164)&lt;'[1]Global Assumptions'!$G$8,((A164+K164)-'[1]Global Assumptions'!$G$7)*'[1]Global Assumptions'!$G$11,('[1]Global Assumptions'!$G$8-'[1]Global Assumptions'!$G$7)*'[1]Global Assumptions'!$G$11))</f>
        <v>3581.8999999999996</v>
      </c>
      <c r="E164" s="2">
        <f>IF(A164&lt;'[1]Global Assumptions'!$G$12,A164*'[1]Global Assumptions'!$G$13*$H$3,'[1]Global Assumptions'!$G$12*'[1]Global Assumptions'!$G$13*$H$3)</f>
        <v>1299.5639999999999</v>
      </c>
      <c r="F164" s="2">
        <f>(A164+K164)*'[1]Global Assumptions'!$G$14</f>
        <v>3319.245696</v>
      </c>
      <c r="G164" s="2">
        <f>IF(A164&lt;'[1]Global Assumptions'!$G$16,A164*'[1]Global Assumptions'!$G$15,'[1]Global Assumptions'!$G$16*'[1]Global Assumptions'!$G$15)</f>
        <v>360.36</v>
      </c>
      <c r="H164" s="2">
        <f>IF(A164&lt;'[1]Global Assumptions'!$G$7,A164*$D$13,IF(A164&lt;$F$13,(A164-'[1]Global Assumptions'!$G$7)*$E$13+'[1]Global Assumptions'!$G$7*$D$13,($F$13-'[1]Global Assumptions'!$G$7)*$E$13+'[1]Global Assumptions'!$G$7*$D$13))*$G$13</f>
        <v>0</v>
      </c>
      <c r="I164" s="2">
        <f>+'[1]Global Assumptions'!$G$21*$H$4+'[1]Global Assumptions'!$G$22*$H$5</f>
        <v>2187.6350830920001</v>
      </c>
      <c r="J164" s="2">
        <v>0</v>
      </c>
      <c r="K164" s="2">
        <f>IF(A164&lt;$H$7,A164*'[1]Global Assumptions'!$G$25/1000*$H$6*1.08*12,$H$7*'[1]Global Assumptions'!$G$25/1000*$H$6*1.08*12)</f>
        <v>217.72800000000001</v>
      </c>
      <c r="L164" s="2">
        <v>0</v>
      </c>
      <c r="M164" s="2">
        <f t="shared" si="15"/>
        <v>0</v>
      </c>
      <c r="N164" s="2">
        <f t="shared" si="15"/>
        <v>0</v>
      </c>
      <c r="O164" s="2">
        <f t="shared" si="15"/>
        <v>0</v>
      </c>
      <c r="P164" s="2">
        <f t="shared" si="15"/>
        <v>0</v>
      </c>
    </row>
    <row r="165" spans="1:16" x14ac:dyDescent="0.2">
      <c r="A165" s="2">
        <v>175000</v>
      </c>
      <c r="B165" s="16">
        <f t="shared" si="12"/>
        <v>6.3222473023382852E-2</v>
      </c>
      <c r="C165" s="2">
        <f t="shared" si="13"/>
        <v>11063.932779092</v>
      </c>
      <c r="D165" s="2">
        <f>IF((A165+K165)&lt;'[1]Global Assumptions'!$G$7,((A165+K165)-'[1]Global Assumptions'!$G$9)*'[1]Global Assumptions'!$G$10,(('[1]Global Assumptions'!$G$7-'[1]Global Assumptions'!$G$9)*'[1]Global Assumptions'!$G$10)+IF((A165+K165)&lt;'[1]Global Assumptions'!$G$8,((A165+K165)-'[1]Global Assumptions'!$G$7)*'[1]Global Assumptions'!$G$11,('[1]Global Assumptions'!$G$8-'[1]Global Assumptions'!$G$7)*'[1]Global Assumptions'!$G$11))</f>
        <v>3581.8999999999996</v>
      </c>
      <c r="E165" s="2">
        <f>IF(A165&lt;'[1]Global Assumptions'!$G$12,A165*'[1]Global Assumptions'!$G$13*$H$3,'[1]Global Assumptions'!$G$12*'[1]Global Assumptions'!$G$13*$H$3)</f>
        <v>1299.5639999999999</v>
      </c>
      <c r="F165" s="2">
        <f>(A165+K165)*'[1]Global Assumptions'!$G$14</f>
        <v>3416.745696</v>
      </c>
      <c r="G165" s="2">
        <f>IF(A165&lt;'[1]Global Assumptions'!$G$16,A165*'[1]Global Assumptions'!$G$15,'[1]Global Assumptions'!$G$16*'[1]Global Assumptions'!$G$15)</f>
        <v>360.36</v>
      </c>
      <c r="H165" s="2">
        <f>IF(A165&lt;'[1]Global Assumptions'!$G$7,A165*$D$13,IF(A165&lt;$F$13,(A165-'[1]Global Assumptions'!$G$7)*$E$13+'[1]Global Assumptions'!$G$7*$D$13,($F$13-'[1]Global Assumptions'!$G$7)*$E$13+'[1]Global Assumptions'!$G$7*$D$13))*$G$13</f>
        <v>0</v>
      </c>
      <c r="I165" s="2">
        <f>+'[1]Global Assumptions'!$G$21*$H$4+'[1]Global Assumptions'!$G$22*$H$5</f>
        <v>2187.6350830920001</v>
      </c>
      <c r="J165" s="2">
        <v>0</v>
      </c>
      <c r="K165" s="2">
        <f>IF(A165&lt;$H$7,A165*'[1]Global Assumptions'!$G$25/1000*$H$6*1.08*12,$H$7*'[1]Global Assumptions'!$G$25/1000*$H$6*1.08*12)</f>
        <v>217.72800000000001</v>
      </c>
      <c r="L165" s="2">
        <v>0</v>
      </c>
      <c r="M165" s="2">
        <f t="shared" si="15"/>
        <v>0</v>
      </c>
      <c r="N165" s="2">
        <f t="shared" si="15"/>
        <v>0</v>
      </c>
      <c r="O165" s="2">
        <f t="shared" si="15"/>
        <v>0</v>
      </c>
      <c r="P165" s="2">
        <f t="shared" si="15"/>
        <v>0</v>
      </c>
    </row>
    <row r="166" spans="1:16" x14ac:dyDescent="0.2">
      <c r="A166" s="2">
        <v>180000</v>
      </c>
      <c r="B166" s="16">
        <f t="shared" si="12"/>
        <v>6.2007959883844443E-2</v>
      </c>
      <c r="C166" s="2">
        <f t="shared" si="13"/>
        <v>11161.432779092</v>
      </c>
      <c r="D166" s="2">
        <f>IF((A166+K166)&lt;'[1]Global Assumptions'!$G$7,((A166+K166)-'[1]Global Assumptions'!$G$9)*'[1]Global Assumptions'!$G$10,(('[1]Global Assumptions'!$G$7-'[1]Global Assumptions'!$G$9)*'[1]Global Assumptions'!$G$10)+IF((A166+K166)&lt;'[1]Global Assumptions'!$G$8,((A166+K166)-'[1]Global Assumptions'!$G$7)*'[1]Global Assumptions'!$G$11,('[1]Global Assumptions'!$G$8-'[1]Global Assumptions'!$G$7)*'[1]Global Assumptions'!$G$11))</f>
        <v>3581.8999999999996</v>
      </c>
      <c r="E166" s="2">
        <f>IF(A166&lt;'[1]Global Assumptions'!$G$12,A166*'[1]Global Assumptions'!$G$13*$H$3,'[1]Global Assumptions'!$G$12*'[1]Global Assumptions'!$G$13*$H$3)</f>
        <v>1299.5639999999999</v>
      </c>
      <c r="F166" s="2">
        <f>(A166+K166)*'[1]Global Assumptions'!$G$14</f>
        <v>3514.245696</v>
      </c>
      <c r="G166" s="2">
        <f>IF(A166&lt;'[1]Global Assumptions'!$G$16,A166*'[1]Global Assumptions'!$G$15,'[1]Global Assumptions'!$G$16*'[1]Global Assumptions'!$G$15)</f>
        <v>360.36</v>
      </c>
      <c r="H166" s="2">
        <f>IF(A166&lt;'[1]Global Assumptions'!$G$7,A166*$D$13,IF(A166&lt;$F$13,(A166-'[1]Global Assumptions'!$G$7)*$E$13+'[1]Global Assumptions'!$G$7*$D$13,($F$13-'[1]Global Assumptions'!$G$7)*$E$13+'[1]Global Assumptions'!$G$7*$D$13))*$G$13</f>
        <v>0</v>
      </c>
      <c r="I166" s="2">
        <f>+'[1]Global Assumptions'!$G$21*$H$4+'[1]Global Assumptions'!$G$22*$H$5</f>
        <v>2187.6350830920001</v>
      </c>
      <c r="J166" s="2">
        <v>0</v>
      </c>
      <c r="K166" s="2">
        <f>IF(A166&lt;$H$7,A166*'[1]Global Assumptions'!$G$25/1000*$H$6*1.08*12,$H$7*'[1]Global Assumptions'!$G$25/1000*$H$6*1.08*12)</f>
        <v>217.72800000000001</v>
      </c>
      <c r="L166" s="2">
        <v>0</v>
      </c>
      <c r="M166" s="2">
        <f t="shared" si="15"/>
        <v>0</v>
      </c>
      <c r="N166" s="2">
        <f t="shared" si="15"/>
        <v>0</v>
      </c>
      <c r="O166" s="2">
        <f t="shared" si="15"/>
        <v>0</v>
      </c>
      <c r="P166" s="2">
        <f t="shared" si="15"/>
        <v>0</v>
      </c>
    </row>
    <row r="167" spans="1:16" x14ac:dyDescent="0.2">
      <c r="A167" s="2">
        <v>185000</v>
      </c>
      <c r="B167" s="16">
        <f t="shared" si="12"/>
        <v>6.0859096103199999E-2</v>
      </c>
      <c r="C167" s="2">
        <f t="shared" si="13"/>
        <v>11258.932779092</v>
      </c>
      <c r="D167" s="2">
        <f>IF((A167+K167)&lt;'[1]Global Assumptions'!$G$7,((A167+K167)-'[1]Global Assumptions'!$G$9)*'[1]Global Assumptions'!$G$10,(('[1]Global Assumptions'!$G$7-'[1]Global Assumptions'!$G$9)*'[1]Global Assumptions'!$G$10)+IF((A167+K167)&lt;'[1]Global Assumptions'!$G$8,((A167+K167)-'[1]Global Assumptions'!$G$7)*'[1]Global Assumptions'!$G$11,('[1]Global Assumptions'!$G$8-'[1]Global Assumptions'!$G$7)*'[1]Global Assumptions'!$G$11))</f>
        <v>3581.8999999999996</v>
      </c>
      <c r="E167" s="2">
        <f>IF(A167&lt;'[1]Global Assumptions'!$G$12,A167*'[1]Global Assumptions'!$G$13*$H$3,'[1]Global Assumptions'!$G$12*'[1]Global Assumptions'!$G$13*$H$3)</f>
        <v>1299.5639999999999</v>
      </c>
      <c r="F167" s="2">
        <f>(A167+K167)*'[1]Global Assumptions'!$G$14</f>
        <v>3611.745696</v>
      </c>
      <c r="G167" s="2">
        <f>IF(A167&lt;'[1]Global Assumptions'!$G$16,A167*'[1]Global Assumptions'!$G$15,'[1]Global Assumptions'!$G$16*'[1]Global Assumptions'!$G$15)</f>
        <v>360.36</v>
      </c>
      <c r="H167" s="2">
        <f>IF(A167&lt;'[1]Global Assumptions'!$G$7,A167*$D$13,IF(A167&lt;$F$13,(A167-'[1]Global Assumptions'!$G$7)*$E$13+'[1]Global Assumptions'!$G$7*$D$13,($F$13-'[1]Global Assumptions'!$G$7)*$E$13+'[1]Global Assumptions'!$G$7*$D$13))*$G$13</f>
        <v>0</v>
      </c>
      <c r="I167" s="2">
        <f>+'[1]Global Assumptions'!$G$21*$H$4+'[1]Global Assumptions'!$G$22*$H$5</f>
        <v>2187.6350830920001</v>
      </c>
      <c r="J167" s="2">
        <v>0</v>
      </c>
      <c r="K167" s="2">
        <f>IF(A167&lt;$H$7,A167*'[1]Global Assumptions'!$G$25/1000*$H$6*1.08*12,$H$7*'[1]Global Assumptions'!$G$25/1000*$H$6*1.08*12)</f>
        <v>217.72800000000001</v>
      </c>
      <c r="L167" s="2">
        <v>0</v>
      </c>
      <c r="M167" s="2">
        <f t="shared" si="15"/>
        <v>0</v>
      </c>
      <c r="N167" s="2">
        <f t="shared" si="15"/>
        <v>0</v>
      </c>
      <c r="O167" s="2">
        <f t="shared" si="15"/>
        <v>0</v>
      </c>
      <c r="P167" s="2">
        <f t="shared" si="15"/>
        <v>0</v>
      </c>
    </row>
    <row r="168" spans="1:16" x14ac:dyDescent="0.2">
      <c r="A168" s="2">
        <v>190000</v>
      </c>
      <c r="B168" s="16">
        <f t="shared" si="12"/>
        <v>5.9770698837326316E-2</v>
      </c>
      <c r="C168" s="2">
        <f t="shared" si="13"/>
        <v>11356.432779092</v>
      </c>
      <c r="D168" s="2">
        <f>IF((A168+K168)&lt;'[1]Global Assumptions'!$G$7,((A168+K168)-'[1]Global Assumptions'!$G$9)*'[1]Global Assumptions'!$G$10,(('[1]Global Assumptions'!$G$7-'[1]Global Assumptions'!$G$9)*'[1]Global Assumptions'!$G$10)+IF((A168+K168)&lt;'[1]Global Assumptions'!$G$8,((A168+K168)-'[1]Global Assumptions'!$G$7)*'[1]Global Assumptions'!$G$11,('[1]Global Assumptions'!$G$8-'[1]Global Assumptions'!$G$7)*'[1]Global Assumptions'!$G$11))</f>
        <v>3581.8999999999996</v>
      </c>
      <c r="E168" s="2">
        <f>IF(A168&lt;'[1]Global Assumptions'!$G$12,A168*'[1]Global Assumptions'!$G$13*$H$3,'[1]Global Assumptions'!$G$12*'[1]Global Assumptions'!$G$13*$H$3)</f>
        <v>1299.5639999999999</v>
      </c>
      <c r="F168" s="2">
        <f>(A168+K168)*'[1]Global Assumptions'!$G$14</f>
        <v>3709.245696</v>
      </c>
      <c r="G168" s="2">
        <f>IF(A168&lt;'[1]Global Assumptions'!$G$16,A168*'[1]Global Assumptions'!$G$15,'[1]Global Assumptions'!$G$16*'[1]Global Assumptions'!$G$15)</f>
        <v>360.36</v>
      </c>
      <c r="H168" s="2">
        <f>IF(A168&lt;'[1]Global Assumptions'!$G$7,A168*$D$13,IF(A168&lt;$F$13,(A168-'[1]Global Assumptions'!$G$7)*$E$13+'[1]Global Assumptions'!$G$7*$D$13,($F$13-'[1]Global Assumptions'!$G$7)*$E$13+'[1]Global Assumptions'!$G$7*$D$13))*$G$13</f>
        <v>0</v>
      </c>
      <c r="I168" s="2">
        <f>+'[1]Global Assumptions'!$G$21*$H$4+'[1]Global Assumptions'!$G$22*$H$5</f>
        <v>2187.6350830920001</v>
      </c>
      <c r="J168" s="2">
        <v>0</v>
      </c>
      <c r="K168" s="2">
        <f>IF(A168&lt;$H$7,A168*'[1]Global Assumptions'!$G$25/1000*$H$6*1.08*12,$H$7*'[1]Global Assumptions'!$G$25/1000*$H$6*1.08*12)</f>
        <v>217.72800000000001</v>
      </c>
      <c r="L168" s="2">
        <v>0</v>
      </c>
      <c r="M168" s="2">
        <f t="shared" si="15"/>
        <v>0</v>
      </c>
      <c r="N168" s="2">
        <f t="shared" si="15"/>
        <v>0</v>
      </c>
      <c r="O168" s="2">
        <f t="shared" si="15"/>
        <v>0</v>
      </c>
      <c r="P168" s="2">
        <f t="shared" si="15"/>
        <v>0</v>
      </c>
    </row>
    <row r="169" spans="1:16" x14ac:dyDescent="0.2">
      <c r="A169" s="2">
        <v>195000</v>
      </c>
      <c r="B169" s="16">
        <f t="shared" si="12"/>
        <v>5.873811681585641E-2</v>
      </c>
      <c r="C169" s="2">
        <f t="shared" si="13"/>
        <v>11453.932779092</v>
      </c>
      <c r="D169" s="2">
        <f>IF((A169+K169)&lt;'[1]Global Assumptions'!$G$7,((A169+K169)-'[1]Global Assumptions'!$G$9)*'[1]Global Assumptions'!$G$10,(('[1]Global Assumptions'!$G$7-'[1]Global Assumptions'!$G$9)*'[1]Global Assumptions'!$G$10)+IF((A169+K169)&lt;'[1]Global Assumptions'!$G$8,((A169+K169)-'[1]Global Assumptions'!$G$7)*'[1]Global Assumptions'!$G$11,('[1]Global Assumptions'!$G$8-'[1]Global Assumptions'!$G$7)*'[1]Global Assumptions'!$G$11))</f>
        <v>3581.8999999999996</v>
      </c>
      <c r="E169" s="2">
        <f>IF(A169&lt;'[1]Global Assumptions'!$G$12,A169*'[1]Global Assumptions'!$G$13*$H$3,'[1]Global Assumptions'!$G$12*'[1]Global Assumptions'!$G$13*$H$3)</f>
        <v>1299.5639999999999</v>
      </c>
      <c r="F169" s="2">
        <f>(A169+K169)*'[1]Global Assumptions'!$G$14</f>
        <v>3806.745696</v>
      </c>
      <c r="G169" s="2">
        <f>IF(A169&lt;'[1]Global Assumptions'!$G$16,A169*'[1]Global Assumptions'!$G$15,'[1]Global Assumptions'!$G$16*'[1]Global Assumptions'!$G$15)</f>
        <v>360.36</v>
      </c>
      <c r="H169" s="2">
        <f>IF(A169&lt;'[1]Global Assumptions'!$G$7,A169*$D$13,IF(A169&lt;$F$13,(A169-'[1]Global Assumptions'!$G$7)*$E$13+'[1]Global Assumptions'!$G$7*$D$13,($F$13-'[1]Global Assumptions'!$G$7)*$E$13+'[1]Global Assumptions'!$G$7*$D$13))*$G$13</f>
        <v>0</v>
      </c>
      <c r="I169" s="2">
        <f>+'[1]Global Assumptions'!$G$21*$H$4+'[1]Global Assumptions'!$G$22*$H$5</f>
        <v>2187.6350830920001</v>
      </c>
      <c r="J169" s="2">
        <v>0</v>
      </c>
      <c r="K169" s="2">
        <f>IF(A169&lt;$H$7,A169*'[1]Global Assumptions'!$G$25/1000*$H$6*1.08*12,$H$7*'[1]Global Assumptions'!$G$25/1000*$H$6*1.08*12)</f>
        <v>217.72800000000001</v>
      </c>
      <c r="L169" s="2">
        <v>0</v>
      </c>
      <c r="M169" s="2">
        <f t="shared" si="15"/>
        <v>0</v>
      </c>
      <c r="N169" s="2">
        <f t="shared" si="15"/>
        <v>0</v>
      </c>
      <c r="O169" s="2">
        <f t="shared" si="15"/>
        <v>0</v>
      </c>
      <c r="P169" s="2">
        <f t="shared" si="15"/>
        <v>0</v>
      </c>
    </row>
    <row r="170" spans="1:16" ht="13.5" thickBot="1" x14ac:dyDescent="0.25">
      <c r="A170" s="5">
        <v>200000</v>
      </c>
      <c r="B170" s="23">
        <f t="shared" si="12"/>
        <v>5.7757163895459998E-2</v>
      </c>
      <c r="C170" s="5">
        <f t="shared" si="13"/>
        <v>11551.432779092</v>
      </c>
      <c r="D170" s="5">
        <f>IF((A170+K170)&lt;'[1]Global Assumptions'!$G$7,((A170+K170)-'[1]Global Assumptions'!$G$9)*'[1]Global Assumptions'!$G$10,(('[1]Global Assumptions'!$G$7-'[1]Global Assumptions'!$G$9)*'[1]Global Assumptions'!$G$10)+IF((A170+K170)&lt;'[1]Global Assumptions'!$G$8,((A170+K170)-'[1]Global Assumptions'!$G$7)*'[1]Global Assumptions'!$G$11,('[1]Global Assumptions'!$G$8-'[1]Global Assumptions'!$G$7)*'[1]Global Assumptions'!$G$11))</f>
        <v>3581.8999999999996</v>
      </c>
      <c r="E170" s="5">
        <f>IF(A170&lt;'[1]Global Assumptions'!$G$12,A170*'[1]Global Assumptions'!$G$13*$H$3,'[1]Global Assumptions'!$G$12*'[1]Global Assumptions'!$G$13*$H$3)</f>
        <v>1299.5639999999999</v>
      </c>
      <c r="F170" s="5">
        <f>(A170+K170)*'[1]Global Assumptions'!$G$14</f>
        <v>3904.245696</v>
      </c>
      <c r="G170" s="5">
        <f>IF(A170&lt;'[1]Global Assumptions'!$G$16,A170*'[1]Global Assumptions'!$G$15,'[1]Global Assumptions'!$G$16*'[1]Global Assumptions'!$G$15)</f>
        <v>360.36</v>
      </c>
      <c r="H170" s="5">
        <f>IF(A170&lt;'[1]Global Assumptions'!$G$7,A170*$D$13,IF(A170&lt;$F$13,(A170-'[1]Global Assumptions'!$G$7)*$E$13+'[1]Global Assumptions'!$G$7*$D$13,($F$13-'[1]Global Assumptions'!$G$7)*$E$13+'[1]Global Assumptions'!$G$7*$D$13))*$G$13</f>
        <v>0</v>
      </c>
      <c r="I170" s="5">
        <f>+'[1]Global Assumptions'!$G$21*$H$4+'[1]Global Assumptions'!$G$22*$H$5</f>
        <v>2187.6350830920001</v>
      </c>
      <c r="J170" s="5">
        <v>0</v>
      </c>
      <c r="K170" s="5">
        <f>IF(A170&lt;$H$7,A170*'[1]Global Assumptions'!$G$25/1000*$H$6*1.08*12,$H$7*'[1]Global Assumptions'!$G$25/1000*$H$6*1.08*12)</f>
        <v>217.72800000000001</v>
      </c>
      <c r="L170" s="5">
        <v>0</v>
      </c>
      <c r="M170" s="5">
        <f t="shared" si="15"/>
        <v>0</v>
      </c>
      <c r="N170" s="5">
        <f t="shared" si="15"/>
        <v>0</v>
      </c>
      <c r="O170" s="5">
        <f t="shared" si="15"/>
        <v>0</v>
      </c>
      <c r="P170" s="5">
        <f t="shared" si="15"/>
        <v>0</v>
      </c>
    </row>
  </sheetData>
  <hyperlinks>
    <hyperlink ref="A14" location="Index!A4" display="Back to Index"/>
  </hyperlinks>
  <printOptions horizontalCentered="1"/>
  <pageMargins left="0.1" right="0.1" top="0.4" bottom="0.4" header="0.3" footer="0"/>
  <pageSetup scale="74" orientation="landscape" horizontalDpi="1200" verticalDpi="1200" r:id="rId1"/>
  <headerFooter>
    <oddFooter>&amp;L&amp;8&amp;Z&amp;F
&amp;D</oddFooter>
  </headerFooter>
  <rowBreaks count="3" manualBreakCount="3">
    <brk id="54" max="16383" man="1"/>
    <brk id="93" max="16383" man="1"/>
    <brk id="1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PDF All Funds (2)</vt:lpstr>
      <vt:lpstr>'PDF All Funds (2)'!Print_Area</vt:lpstr>
      <vt:lpstr>'PDF All Funds (2)'!Print_Titles</vt:lpstr>
    </vt:vector>
  </TitlesOfParts>
  <Company>McMaster Univ.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Potvin</dc:creator>
  <cp:lastModifiedBy>Diane Potvin</cp:lastModifiedBy>
  <dcterms:created xsi:type="dcterms:W3CDTF">2020-06-10T13:44:25Z</dcterms:created>
  <dcterms:modified xsi:type="dcterms:W3CDTF">2020-06-10T13:49:52Z</dcterms:modified>
</cp:coreProperties>
</file>